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50" firstSheet="3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F6b_EAEPED_CA" sheetId="7" r:id="rId7"/>
    <sheet name="F6c_EAEPED_CF" sheetId="8" r:id="rId8"/>
    <sheet name="F6d_EAEPED_CSP" sheetId="9" r:id="rId9"/>
  </sheets>
  <externalReferences>
    <externalReference r:id="rId12"/>
  </externalReference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<sst xmlns="http://schemas.openxmlformats.org/spreadsheetml/2006/main" count="694" uniqueCount="469">
  <si>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</si>
  <si>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</si>
  <si>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</si>
  <si>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</si>
  <si>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</si>
  <si>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</si>
  <si>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</si>
  <si>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</si>
  <si>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</si>
  <si>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</si>
  <si>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</si>
  <si>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</si>
  <si>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</si>
  <si>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</si>
  <si>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</si>
  <si>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</si>
  <si>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</si>
  <si>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</si>
  <si>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</si>
  <si>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</si>
  <si>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</si>
  <si>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</si>
  <si>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</si>
  <si>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</si>
  <si>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</si>
  <si>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</si>
  <si>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</si>
  <si>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</si>
  <si>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</si>
  <si>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</si>
  <si>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</si>
  <si>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</si>
  <si>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</si>
  <si>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</si>
  <si>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</si>
  <si>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</si>
  <si>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</si>
  <si>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</si>
  <si>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</si>
  <si>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</si>
  <si>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</si>
  <si>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</si>
  <si>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</si>
  <si>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</si>
  <si>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</si>
  <si>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</si>
  <si>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</si>
  <si>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</si>
  <si>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</si>
  <si>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</si>
  <si>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</si>
  <si>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</si>
  <si>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</si>
  <si>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</si>
  <si>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</si>
  <si>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</si>
  <si>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</si>
  <si>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</si>
  <si>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</si>
  <si>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</si>
  <si>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</si>
  <si>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</si>
  <si>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</si>
  <si>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</si>
  <si>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</si>
  <si>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</si>
  <si>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</si>
  <si>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</si>
  <si>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</si>
  <si>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</si>
  <si>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</si>
  <si>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</si>
  <si>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</si>
  <si>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</si>
  <si>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</si>
  <si>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</si>
  <si>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</si>
  <si>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</si>
  <si>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</si>
  <si>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</si>
  <si>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</si>
  <si>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</si>
  <si>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</si>
  <si>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</si>
  <si>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</si>
  <si>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</si>
  <si>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</si>
  <si>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</si>
  <si>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</si>
  <si>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</si>
  <si>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</si>
  <si>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</si>
  <si>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</si>
  <si>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</si>
  <si>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</si>
  <si>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</si>
  <si>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</si>
  <si>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</si>
  <si>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</si>
  <si>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</si>
  <si>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</si>
  <si>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</si>
  <si>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</si>
  <si>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</si>
  <si>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</si>
  <si>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</si>
  <si>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</si>
  <si>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</si>
  <si>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</si>
  <si>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</si>
  <si>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</si>
  <si>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</si>
  <si>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</si>
  <si>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</si>
  <si>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</si>
  <si>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</si>
  <si>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</si>
  <si>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</si>
  <si>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</si>
  <si>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</si>
  <si>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</si>
  <si>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</si>
  <si>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INSTITUTO ESTATAL DE LA EDUCACIÓN PARA LOS ADULTOS DEL ESTADO DE CAMPECHE</t>
  </si>
  <si>
    <t>Al 31 de diciembre de 2020 y al 30 de Septiembre de 2021</t>
  </si>
  <si>
    <t>Informe Analítico de la Deuda Pública y Otros Pasivos - LDF</t>
  </si>
  <si>
    <t xml:space="preserve">Del 1 de Enero al 30 de Septiembre de 2021 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</si>
  <si>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</si>
  <si>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</si>
  <si>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</si>
  <si>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</si>
  <si>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</si>
  <si>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</si>
  <si>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</si>
  <si>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</si>
  <si>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</si>
  <si>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</si>
  <si>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</si>
  <si>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</si>
  <si>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</si>
  <si>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</si>
  <si>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</si>
  <si>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</si>
  <si>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</si>
  <si>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</si>
  <si>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</si>
  <si>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</si>
  <si>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</si>
  <si>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</si>
  <si>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</si>
  <si>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</si>
  <si>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</si>
  <si>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</si>
  <si>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</si>
  <si>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</si>
  <si>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</si>
  <si>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</si>
  <si>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</si>
  <si>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</si>
  <si>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</si>
  <si>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</si>
  <si>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</si>
  <si>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</si>
  <si>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</si>
  <si>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</si>
  <si>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</si>
  <si>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</si>
  <si>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</si>
  <si>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</si>
  <si>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</si>
  <si>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</si>
  <si>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</si>
  <si>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</si>
  <si>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</si>
  <si>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</si>
  <si>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</si>
  <si>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</si>
  <si>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</si>
  <si>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</si>
  <si>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</si>
  <si>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</si>
  <si>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</si>
  <si>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</si>
  <si>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</si>
  <si>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</si>
  <si>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2021</t>
  </si>
  <si>
    <t>Monto pagado de la inversión actualizado al 30 de Septiembre de 2021</t>
  </si>
  <si>
    <t>Saldo pendiente por pagar de la inversión al 30  de Septiembre de 2021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</si>
  <si>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</si>
  <si>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</si>
  <si>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</si>
  <si>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</si>
  <si>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</si>
  <si>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</si>
  <si>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</si>
  <si>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</si>
  <si>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</si>
  <si>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</si>
  <si>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</si>
  <si>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</si>
  <si>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</si>
  <si>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</si>
  <si>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</si>
  <si>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</si>
  <si>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Del 1 de Enero al 30 de Septiembre de 2021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</si>
  <si>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</si>
  <si>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</si>
  <si>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</si>
  <si>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</si>
  <si>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</si>
  <si>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</si>
  <si>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</si>
  <si>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</si>
  <si>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</si>
  <si>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4"/>
        <color indexed="8"/>
        <rFont val="Arial"/>
        <family val="2"/>
      </rPr>
      <t>1</t>
    </r>
    <r>
      <rPr>
        <b/>
        <sz val="14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</si>
  <si>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</si>
  <si>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</si>
  <si>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</si>
  <si>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</si>
  <si>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</si>
  <si>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</si>
  <si>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</si>
  <si>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</si>
  <si>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</si>
  <si>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</si>
  <si>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</si>
  <si>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</si>
  <si>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</si>
  <si>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</si>
  <si>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</si>
  <si>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</si>
  <si>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</si>
  <si>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</si>
  <si>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</si>
  <si>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</si>
  <si>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</si>
  <si>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</si>
  <si>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</si>
  <si>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</si>
  <si>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</si>
  <si>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</si>
  <si>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</si>
  <si>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</si>
  <si>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</si>
  <si>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</si>
  <si>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</si>
  <si>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</si>
  <si>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 xml:space="preserve">Del 1 de Enero al 30 de septiembre de 2021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</si>
  <si>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</si>
  <si>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</si>
  <si>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</si>
  <si>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</si>
  <si>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</si>
  <si>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</si>
  <si>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</si>
  <si>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</si>
  <si>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</si>
  <si>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</si>
  <si>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</si>
  <si>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</si>
  <si>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</si>
  <si>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</si>
  <si>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</si>
  <si>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</si>
  <si>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</si>
  <si>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</si>
  <si>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</si>
  <si>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</si>
  <si>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</si>
  <si>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</si>
  <si>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</si>
  <si>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</si>
  <si>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</si>
  <si>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</si>
  <si>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</si>
  <si>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</si>
  <si>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</si>
  <si>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</si>
  <si>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</si>
  <si>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</si>
  <si>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</si>
  <si>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</si>
  <si>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</si>
  <si>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</si>
  <si>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</si>
  <si>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</si>
  <si>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</si>
  <si>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</si>
  <si>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</si>
  <si>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</si>
  <si>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</si>
  <si>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</si>
  <si>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</si>
  <si>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</si>
  <si>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</si>
  <si>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</si>
  <si>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</si>
  <si>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</si>
  <si>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</si>
  <si>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</si>
  <si>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</si>
  <si>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</si>
  <si>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</si>
  <si>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</si>
  <si>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</si>
  <si>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</si>
  <si>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</si>
  <si>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</si>
  <si>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</si>
  <si>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</si>
  <si>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</si>
  <si>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</si>
  <si>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</si>
  <si>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</si>
  <si>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</si>
  <si>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</si>
  <si>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</si>
  <si>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</si>
  <si>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</si>
  <si>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</si>
  <si>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</si>
  <si>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</si>
  <si>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</si>
  <si>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</si>
  <si>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</si>
  <si>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</si>
  <si>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</si>
  <si>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</si>
  <si>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</si>
  <si>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</si>
  <si>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</si>
  <si>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</si>
  <si>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</si>
  <si>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</si>
  <si>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</si>
  <si>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</si>
  <si>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</si>
  <si>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</si>
  <si>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</si>
  <si>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</si>
  <si>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</si>
  <si>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</si>
  <si>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</si>
  <si>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</si>
  <si>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</si>
  <si>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</si>
  <si>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</si>
  <si>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</si>
  <si>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</si>
  <si>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</si>
  <si>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</si>
  <si>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</si>
  <si>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</si>
  <si>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</si>
  <si>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</si>
  <si>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</si>
  <si>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</si>
  <si>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</si>
  <si>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</si>
  <si>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</si>
  <si>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</si>
  <si>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</si>
  <si>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</si>
  <si>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</si>
  <si>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</si>
  <si>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</si>
  <si>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</si>
  <si>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</si>
  <si>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</si>
  <si>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</si>
  <si>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</si>
  <si>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</si>
  <si>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</si>
  <si>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</si>
  <si>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</si>
  <si>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</si>
  <si>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</si>
  <si>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</si>
  <si>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</si>
  <si>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</si>
  <si>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</si>
  <si>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</si>
  <si>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</si>
  <si>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</si>
  <si>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</si>
  <si>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</si>
  <si>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</si>
  <si>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</si>
  <si>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</si>
  <si>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</si>
  <si>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</si>
  <si>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</si>
  <si>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</si>
  <si>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</si>
  <si>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</si>
  <si>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</si>
  <si>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</si>
  <si>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</si>
  <si>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</si>
  <si>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(I=A+B+C+D+E+F+G+H+J+K+L+M+N+O+P+Q+R+S+T)</t>
  </si>
  <si>
    <t>A. DIRECCIÓN GENERAL</t>
  </si>
  <si>
    <t>B. DEPARTAMENTO DE PLANEACIÓN Y SEGUIMIENTO OPERATIVO</t>
  </si>
  <si>
    <t>C. DEPARTAMENTO DE SERVICIOS EDUCATIVOS</t>
  </si>
  <si>
    <t>D. DEPARTAMENTO DE ACREDITACIÓN</t>
  </si>
  <si>
    <t>E. DEPARTAMENTO DE ADMINISTRACIÓN</t>
  </si>
  <si>
    <t>F. UNIDAD DE INFORMATICA</t>
  </si>
  <si>
    <t>G. UNIDAD DE ASUNTOS JURIDICOS</t>
  </si>
  <si>
    <t>H. COORDINACIÓN DE DELEGACIONES</t>
  </si>
  <si>
    <t>J. 01 DELEGACIÓN MUNICIPAL  CALKINI</t>
  </si>
  <si>
    <t>K. 02 DELEGACIÓN MUNICIPAL  CAMPECHE</t>
  </si>
  <si>
    <t>L. 03 DELEGACIÓN MUNICIPAL  HOPELCHEN</t>
  </si>
  <si>
    <t>M. 04 DELEGACIÓN MUNICIPAL  CHAMPOTON</t>
  </si>
  <si>
    <t>N. 05 DELEGACIÓN MUNICIPAL ESCARCEGA</t>
  </si>
  <si>
    <t>O. 06 DELEGACIÓN MUNICIPAL  CANDELARIA</t>
  </si>
  <si>
    <t>P. 07 DELEGACIÓN MUNICIPAL  CD. DEL CARMEN</t>
  </si>
  <si>
    <t>Q. 08 DELEGACIÓN MUNICIPAL  CALAKMUL</t>
  </si>
  <si>
    <t>R. 09 DELEGACIÓN MUNICIPAL  PALIZADA</t>
  </si>
  <si>
    <t>S. 10 DELEGACIÓN MUNICIPAL  TENABO</t>
  </si>
  <si>
    <t>T. 11 DELEGACIÓN MUNICIPAL  HECELCHAKAN</t>
  </si>
  <si>
    <t xml:space="preserve">II. Gasto Etiquetado    (I=A+B+C+D+E+F+G+H+J+K+L+M+N+O+P+Q+R+S+T) 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</si>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</sst>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  <numFmt numFmtId="167" formatCode="&quot;$&quot;#,##0.00"/>
    <numFmt numFmtId="168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wrapText="1" indent="2"/>
    </xf>
    <xf numFmtId="165" fontId="45" fillId="0" borderId="0" xfId="0" applyNumberFormat="1" applyFont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left" vertical="center" wrapText="1" indent="2"/>
    </xf>
    <xf numFmtId="164" fontId="45" fillId="0" borderId="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5" fontId="47" fillId="0" borderId="10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5" fontId="47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 indent="2"/>
    </xf>
    <xf numFmtId="164" fontId="46" fillId="0" borderId="10" xfId="0" applyNumberFormat="1" applyFont="1" applyBorder="1" applyAlignment="1">
      <alignment horizontal="left" vertical="center" wrapText="1" indent="2"/>
    </xf>
    <xf numFmtId="0" fontId="47" fillId="0" borderId="11" xfId="0" applyFont="1" applyBorder="1" applyAlignment="1">
      <alignment horizontal="left" vertical="center" wrapText="1" indent="2"/>
    </xf>
    <xf numFmtId="164" fontId="47" fillId="0" borderId="10" xfId="0" applyNumberFormat="1" applyFont="1" applyBorder="1" applyAlignment="1">
      <alignment horizontal="left" vertical="center" wrapText="1" indent="2"/>
    </xf>
    <xf numFmtId="0" fontId="47" fillId="0" borderId="11" xfId="0" applyFont="1" applyBorder="1" applyAlignment="1">
      <alignment horizontal="left" vertical="center" wrapText="1" indent="4"/>
    </xf>
    <xf numFmtId="164" fontId="47" fillId="0" borderId="11" xfId="0" applyNumberFormat="1" applyFont="1" applyBorder="1" applyAlignment="1">
      <alignment horizontal="left" vertical="center" wrapText="1" indent="4"/>
    </xf>
    <xf numFmtId="164" fontId="47" fillId="0" borderId="11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165" fontId="45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64" fontId="46" fillId="0" borderId="11" xfId="0" applyNumberFormat="1" applyFont="1" applyBorder="1" applyAlignment="1">
      <alignment horizontal="justify" vertical="center" wrapText="1"/>
    </xf>
    <xf numFmtId="165" fontId="46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5" fontId="47" fillId="33" borderId="1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 applyProtection="1">
      <alignment vertical="center"/>
      <protection/>
    </xf>
    <xf numFmtId="164" fontId="47" fillId="0" borderId="11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horizontal="justify" vertical="center" wrapText="1"/>
    </xf>
    <xf numFmtId="165" fontId="48" fillId="0" borderId="10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6" fillId="33" borderId="20" xfId="0" applyNumberFormat="1" applyFont="1" applyFill="1" applyBorder="1" applyAlignment="1">
      <alignment horizontal="center" vertical="center" wrapText="1"/>
    </xf>
    <xf numFmtId="164" fontId="46" fillId="33" borderId="13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164" fontId="46" fillId="0" borderId="11" xfId="0" applyNumberFormat="1" applyFont="1" applyBorder="1" applyAlignment="1">
      <alignment vertical="center" wrapText="1"/>
    </xf>
    <xf numFmtId="165" fontId="46" fillId="0" borderId="10" xfId="0" applyNumberFormat="1" applyFont="1" applyBorder="1" applyAlignment="1">
      <alignment vertical="center" wrapText="1"/>
    </xf>
    <xf numFmtId="165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5" fontId="47" fillId="33" borderId="10" xfId="0" applyNumberFormat="1" applyFont="1" applyFill="1" applyBorder="1" applyAlignment="1">
      <alignment vertical="center" wrapText="1"/>
    </xf>
    <xf numFmtId="165" fontId="46" fillId="0" borderId="11" xfId="0" applyNumberFormat="1" applyFont="1" applyBorder="1" applyAlignment="1">
      <alignment vertical="center" wrapText="1"/>
    </xf>
    <xf numFmtId="165" fontId="47" fillId="0" borderId="11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5" fontId="51" fillId="0" borderId="13" xfId="0" applyNumberFormat="1" applyFont="1" applyBorder="1" applyAlignment="1">
      <alignment vertical="center" wrapText="1"/>
    </xf>
    <xf numFmtId="164" fontId="46" fillId="33" borderId="22" xfId="0" applyNumberFormat="1" applyFont="1" applyFill="1" applyBorder="1" applyAlignment="1">
      <alignment vertical="center" wrapText="1"/>
    </xf>
    <xf numFmtId="164" fontId="46" fillId="33" borderId="17" xfId="0" applyNumberFormat="1" applyFont="1" applyFill="1" applyBorder="1" applyAlignment="1">
      <alignment horizontal="center" vertical="center" wrapText="1"/>
    </xf>
    <xf numFmtId="164" fontId="51" fillId="0" borderId="18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2" fillId="0" borderId="12" xfId="0" applyNumberFormat="1" applyFont="1" applyBorder="1" applyAlignment="1">
      <alignment vertical="center" wrapText="1"/>
    </xf>
    <xf numFmtId="165" fontId="52" fillId="0" borderId="13" xfId="0" applyNumberFormat="1" applyFont="1" applyBorder="1" applyAlignment="1">
      <alignment vertical="center" wrapText="1"/>
    </xf>
    <xf numFmtId="164" fontId="51" fillId="0" borderId="0" xfId="0" applyNumberFormat="1" applyFont="1" applyAlignment="1">
      <alignment wrapText="1"/>
    </xf>
    <xf numFmtId="164" fontId="52" fillId="0" borderId="13" xfId="0" applyNumberFormat="1" applyFont="1" applyBorder="1" applyAlignment="1">
      <alignment vertical="center" wrapText="1"/>
    </xf>
    <xf numFmtId="164" fontId="52" fillId="0" borderId="0" xfId="0" applyNumberFormat="1" applyFont="1" applyBorder="1" applyAlignment="1">
      <alignment vertical="center" wrapText="1"/>
    </xf>
    <xf numFmtId="165" fontId="51" fillId="0" borderId="10" xfId="0" applyNumberFormat="1" applyFont="1" applyBorder="1" applyAlignment="1">
      <alignment vertical="center" wrapText="1"/>
    </xf>
    <xf numFmtId="165" fontId="47" fillId="34" borderId="10" xfId="0" applyNumberFormat="1" applyFont="1" applyFill="1" applyBorder="1" applyAlignment="1">
      <alignment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164" fontId="46" fillId="0" borderId="11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left" vertical="center"/>
    </xf>
    <xf numFmtId="167" fontId="47" fillId="0" borderId="10" xfId="0" applyNumberFormat="1" applyFont="1" applyBorder="1" applyAlignment="1">
      <alignment vertical="center"/>
    </xf>
    <xf numFmtId="167" fontId="47" fillId="0" borderId="26" xfId="0" applyNumberFormat="1" applyFont="1" applyBorder="1" applyAlignment="1">
      <alignment vertical="center"/>
    </xf>
    <xf numFmtId="167" fontId="46" fillId="0" borderId="10" xfId="0" applyNumberFormat="1" applyFont="1" applyBorder="1" applyAlignment="1">
      <alignment vertical="center"/>
    </xf>
    <xf numFmtId="167" fontId="46" fillId="0" borderId="26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7" fontId="47" fillId="0" borderId="11" xfId="0" applyNumberFormat="1" applyFont="1" applyBorder="1" applyAlignment="1">
      <alignment vertical="center"/>
    </xf>
    <xf numFmtId="167" fontId="47" fillId="33" borderId="10" xfId="0" applyNumberFormat="1" applyFont="1" applyFill="1" applyBorder="1" applyAlignment="1">
      <alignment vertical="center"/>
    </xf>
    <xf numFmtId="167" fontId="47" fillId="35" borderId="10" xfId="0" applyNumberFormat="1" applyFont="1" applyFill="1" applyBorder="1" applyAlignment="1">
      <alignment vertical="center"/>
    </xf>
    <xf numFmtId="164" fontId="47" fillId="0" borderId="27" xfId="0" applyNumberFormat="1" applyFont="1" applyBorder="1" applyAlignment="1">
      <alignment horizontal="left" vertical="center" wrapText="1"/>
    </xf>
    <xf numFmtId="167" fontId="47" fillId="0" borderId="28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7" fontId="46" fillId="0" borderId="12" xfId="0" applyNumberFormat="1" applyFont="1" applyBorder="1" applyAlignment="1">
      <alignment vertical="center"/>
    </xf>
    <xf numFmtId="164" fontId="53" fillId="0" borderId="0" xfId="0" applyNumberFormat="1" applyFont="1" applyBorder="1" applyAlignment="1">
      <alignment horizontal="left" vertical="center" wrapText="1"/>
    </xf>
    <xf numFmtId="164" fontId="53" fillId="0" borderId="0" xfId="0" applyNumberFormat="1" applyFont="1" applyBorder="1" applyAlignment="1">
      <alignment horizontal="right" vertical="center"/>
    </xf>
    <xf numFmtId="164" fontId="53" fillId="0" borderId="0" xfId="0" applyNumberFormat="1" applyFont="1" applyBorder="1" applyAlignment="1">
      <alignment horizontal="justify" vertical="center"/>
    </xf>
    <xf numFmtId="0" fontId="45" fillId="0" borderId="0" xfId="0" applyFont="1" applyAlignment="1">
      <alignment horizontal="right"/>
    </xf>
    <xf numFmtId="0" fontId="46" fillId="33" borderId="13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165" fontId="46" fillId="0" borderId="11" xfId="0" applyNumberFormat="1" applyFont="1" applyBorder="1" applyAlignment="1">
      <alignment horizontal="right" vertical="center"/>
    </xf>
    <xf numFmtId="43" fontId="46" fillId="0" borderId="11" xfId="0" applyNumberFormat="1" applyFont="1" applyBorder="1" applyAlignment="1">
      <alignment horizontal="right" vertical="center"/>
    </xf>
    <xf numFmtId="43" fontId="46" fillId="0" borderId="24" xfId="0" applyNumberFormat="1" applyFont="1" applyBorder="1" applyAlignment="1">
      <alignment horizontal="right" vertical="center"/>
    </xf>
    <xf numFmtId="165" fontId="46" fillId="0" borderId="18" xfId="0" applyNumberFormat="1" applyFont="1" applyBorder="1" applyAlignment="1">
      <alignment horizontal="right" vertical="center"/>
    </xf>
    <xf numFmtId="165" fontId="47" fillId="0" borderId="11" xfId="0" applyNumberFormat="1" applyFont="1" applyBorder="1" applyAlignment="1">
      <alignment horizontal="right" vertical="center"/>
    </xf>
    <xf numFmtId="43" fontId="47" fillId="0" borderId="11" xfId="0" applyNumberFormat="1" applyFont="1" applyBorder="1" applyAlignment="1">
      <alignment horizontal="right" vertical="center"/>
    </xf>
    <xf numFmtId="43" fontId="47" fillId="0" borderId="24" xfId="0" applyNumberFormat="1" applyFont="1" applyBorder="1" applyAlignment="1">
      <alignment horizontal="right" vertical="center"/>
    </xf>
    <xf numFmtId="165" fontId="47" fillId="0" borderId="10" xfId="0" applyNumberFormat="1" applyFont="1" applyBorder="1" applyAlignment="1">
      <alignment horizontal="right" vertical="center"/>
    </xf>
    <xf numFmtId="43" fontId="47" fillId="0" borderId="10" xfId="0" applyNumberFormat="1" applyFont="1" applyBorder="1" applyAlignment="1">
      <alignment horizontal="right" vertical="center"/>
    </xf>
    <xf numFmtId="43" fontId="47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5" fontId="47" fillId="0" borderId="24" xfId="0" applyNumberFormat="1" applyFont="1" applyBorder="1" applyAlignment="1">
      <alignment horizontal="right" vertical="center"/>
    </xf>
    <xf numFmtId="168" fontId="47" fillId="0" borderId="11" xfId="0" applyNumberFormat="1" applyFont="1" applyBorder="1" applyAlignment="1">
      <alignment horizontal="right" vertical="center"/>
    </xf>
    <xf numFmtId="168" fontId="47" fillId="0" borderId="24" xfId="0" applyNumberFormat="1" applyFont="1" applyBorder="1" applyAlignment="1">
      <alignment horizontal="right" vertical="center"/>
    </xf>
    <xf numFmtId="165" fontId="46" fillId="0" borderId="29" xfId="0" applyNumberFormat="1" applyFont="1" applyBorder="1" applyAlignment="1">
      <alignment horizontal="right" vertical="center"/>
    </xf>
    <xf numFmtId="43" fontId="46" fillId="0" borderId="29" xfId="0" applyNumberFormat="1" applyFont="1" applyBorder="1" applyAlignment="1">
      <alignment horizontal="right" vertical="center"/>
    </xf>
    <xf numFmtId="43" fontId="46" fillId="0" borderId="30" xfId="0" applyNumberFormat="1" applyFont="1" applyBorder="1" applyAlignment="1">
      <alignment horizontal="right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5" fontId="46" fillId="0" borderId="24" xfId="0" applyNumberFormat="1" applyFont="1" applyBorder="1" applyAlignment="1">
      <alignment horizontal="right" vertical="center"/>
    </xf>
    <xf numFmtId="0" fontId="49" fillId="0" borderId="25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164" fontId="49" fillId="0" borderId="12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right" vertical="center"/>
    </xf>
    <xf numFmtId="164" fontId="49" fillId="0" borderId="21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/>
    </xf>
    <xf numFmtId="0" fontId="47" fillId="0" borderId="25" xfId="0" applyFont="1" applyBorder="1" applyAlignment="1">
      <alignment/>
    </xf>
    <xf numFmtId="165" fontId="46" fillId="0" borderId="18" xfId="0" applyNumberFormat="1" applyFont="1" applyBorder="1" applyAlignment="1">
      <alignment horizontal="right" vertical="center" wrapText="1"/>
    </xf>
    <xf numFmtId="165" fontId="47" fillId="0" borderId="11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165" fontId="46" fillId="0" borderId="11" xfId="0" applyNumberFormat="1" applyFont="1" applyBorder="1" applyAlignment="1">
      <alignment horizontal="right" vertical="center" wrapText="1"/>
    </xf>
    <xf numFmtId="0" fontId="45" fillId="0" borderId="14" xfId="0" applyFont="1" applyBorder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right" vertical="center" wrapText="1"/>
    </xf>
    <xf numFmtId="165" fontId="46" fillId="0" borderId="10" xfId="0" applyNumberFormat="1" applyFont="1" applyBorder="1" applyAlignment="1">
      <alignment vertical="center"/>
    </xf>
    <xf numFmtId="165" fontId="47" fillId="0" borderId="10" xfId="0" applyNumberFormat="1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 indent="2"/>
    </xf>
    <xf numFmtId="165" fontId="47" fillId="0" borderId="28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6" fillId="0" borderId="24" xfId="0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47" fillId="0" borderId="24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0" fontId="47" fillId="0" borderId="24" xfId="0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54" fillId="0" borderId="25" xfId="0" applyFont="1" applyBorder="1" applyAlignment="1">
      <alignment horizontal="left" vertical="center" wrapText="1"/>
    </xf>
    <xf numFmtId="164" fontId="54" fillId="0" borderId="12" xfId="0" applyNumberFormat="1" applyFont="1" applyBorder="1" applyAlignment="1">
      <alignment horizontal="right" vertical="center" wrapText="1"/>
    </xf>
    <xf numFmtId="164" fontId="54" fillId="0" borderId="13" xfId="0" applyNumberFormat="1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164" fontId="47" fillId="0" borderId="31" xfId="0" applyNumberFormat="1" applyFont="1" applyBorder="1" applyAlignment="1">
      <alignment horizontal="left" vertical="top" wrapText="1"/>
    </xf>
    <xf numFmtId="164" fontId="46" fillId="33" borderId="18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46" fillId="33" borderId="23" xfId="0" applyNumberFormat="1" applyFont="1" applyFill="1" applyBorder="1" applyAlignment="1">
      <alignment vertical="center" wrapText="1"/>
    </xf>
    <xf numFmtId="164" fontId="46" fillId="33" borderId="25" xfId="0" applyNumberFormat="1" applyFont="1" applyFill="1" applyBorder="1" applyAlignment="1">
      <alignment vertical="center" wrapText="1"/>
    </xf>
    <xf numFmtId="164" fontId="51" fillId="0" borderId="32" xfId="0" applyNumberFormat="1" applyFont="1" applyBorder="1" applyAlignment="1">
      <alignment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6" fillId="33" borderId="25" xfId="0" applyFont="1" applyFill="1" applyBorder="1" applyAlignment="1">
      <alignment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esktop\09%20%20SEPTIEMBRE%202021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-estado de Actividades"/>
      <sheetName val="2.- situac financiera F1"/>
      <sheetName val="3.-SITUA.FINANCIERA comparativo"/>
      <sheetName val="4.- ESTADO VARIACIÓN HACIENDA"/>
      <sheetName val="5.-ESTADO DE CAM"/>
      <sheetName val="6.-FLUJO DE EFECTIVO "/>
      <sheetName val="7.-ESTADO DE ACTIVO"/>
      <sheetName val="8.-ESTADO DEUDA"/>
      <sheetName val="1.-3742 ING PRESUP"/>
      <sheetName val="2.-3740 INGR PRESP"/>
      <sheetName val="1.-clasif.por objeto"/>
      <sheetName val="2.-clsif. economica"/>
      <sheetName val="3.-CLASIF.ADMON.DEPENDENCIA"/>
      <sheetName val="4.-CLASIF DE ADMON FEDERAL"/>
      <sheetName val="5.-CLASIF DE ADMON PARAESTALES"/>
      <sheetName val="6.-DESARROLLO SOCIAL "/>
      <sheetName val="9.-categoria programatica"/>
      <sheetName val="mzo-jun-sep-dic.gto federaliz "/>
      <sheetName val="conciliacion ingresos "/>
      <sheetName val="conciliacion gastos"/>
      <sheetName val="ORIGEN DE APLICACION"/>
      <sheetName val="BALANZA"/>
      <sheetName val="EFECTIVO"/>
      <sheetName val="BANCOS"/>
      <sheetName val="CTAS X COBRAR"/>
      <sheetName val="DEUDORES"/>
      <sheetName val="ING.POR RECUPERAR  A CORTO  "/>
      <sheetName val="DEUDORES POR ANTICIPO"/>
      <sheetName val="ANT.APROVEEDORES"/>
      <sheetName val="VALORES EN GARANTIA"/>
      <sheetName val=" DERECHOS A RECIBIR EFECTI"/>
      <sheetName val="ACTIVOS"/>
      <sheetName val="DEPRECIACION"/>
      <sheetName val="ACREEDORES"/>
      <sheetName val="PATRIMIONIO CONTRIBUIDO"/>
      <sheetName val="PATRIMONIO GENERADO"/>
      <sheetName val="INGRESOS"/>
      <sheetName val="MESES"/>
      <sheetName val="FINANCIAMIENTO"/>
      <sheetName val="GASTO"/>
      <sheetName val="RAMO XXXIII POR CAPITULO"/>
      <sheetName val="RAMO XI POR CAPITULO"/>
      <sheetName val="28 GOB EDO"/>
      <sheetName val="RESUMEN"/>
      <sheetName val="DICIPLINA FINANCIERAS"/>
      <sheetName val="RESUMEN (2)"/>
      <sheetName val="mzo-jun-sep-dic.ENDEDUA.NETO"/>
      <sheetName val="mzo-jun-sep-dicI.NT.DE LA DEUDA"/>
      <sheetName val="10.-POSTURA FISCAL anual"/>
      <sheetName val="CLASIFI.DE INGRESO Y GASTOS ANU"/>
      <sheetName val=" GOB EDO "/>
      <sheetName val=" EST VAARIA HAC "/>
      <sheetName val="FORMATO EST VAARIA HAC"/>
      <sheetName val="Hoja1"/>
      <sheetName val="Hoja2"/>
      <sheetName val="3.-SITUA.FINANCIERA compara (2"/>
      <sheetName val="Hoja3"/>
      <sheetName val="ing"/>
    </sheetNames>
    <sheetDataSet>
      <sheetData sheetId="1">
        <row r="37">
          <cell r="J37">
            <v>971687.9999999944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zoomScale="70" zoomScaleNormal="70" zoomScalePageLayoutView="0" workbookViewId="0" topLeftCell="B1">
      <pane ySplit="5" topLeftCell="A6" activePane="bottomLeft" state="frozen"/>
      <selection pane="topLeft" activeCell="A1" sqref="A1"/>
      <selection pane="bottomLeft" activeCell="C24" sqref="C24:C25"/>
    </sheetView>
  </sheetViews>
  <sheetFormatPr defaultColWidth="11.421875" defaultRowHeight="15"/>
  <cols>
    <col min="1" max="1" width="1.28515625" style="1" hidden="1" customWidth="1"/>
    <col min="2" max="2" width="54.00390625" style="1" customWidth="1"/>
    <col min="3" max="3" width="20.57421875" style="2" customWidth="1"/>
    <col min="4" max="4" width="20.28125" style="2" customWidth="1"/>
    <col min="5" max="5" width="53.140625" style="1" customWidth="1"/>
    <col min="6" max="6" width="19.57421875" style="2" customWidth="1"/>
    <col min="7" max="7" width="20.00390625" style="2" customWidth="1"/>
    <col min="8" max="16384" width="11.421875" style="1" customWidth="1"/>
  </cols>
  <sheetData>
    <row r="1" spans="2:10" ht="18">
      <c r="B1" s="165" t="s">
        <v>122</v>
      </c>
      <c r="C1" s="166"/>
      <c r="D1" s="166"/>
      <c r="E1" s="166"/>
      <c r="F1" s="166"/>
      <c r="G1" s="167"/>
      <c r="H1" s="13"/>
      <c r="I1" s="13"/>
      <c r="J1" s="14"/>
    </row>
    <row r="2" spans="2:7" ht="18">
      <c r="B2" s="168" t="s">
        <v>0</v>
      </c>
      <c r="C2" s="169"/>
      <c r="D2" s="169"/>
      <c r="E2" s="169"/>
      <c r="F2" s="169"/>
      <c r="G2" s="170"/>
    </row>
    <row r="3" spans="2:7" ht="18">
      <c r="B3" s="168" t="s">
        <v>123</v>
      </c>
      <c r="C3" s="169"/>
      <c r="D3" s="169"/>
      <c r="E3" s="169"/>
      <c r="F3" s="169"/>
      <c r="G3" s="170"/>
    </row>
    <row r="4" spans="2:7" ht="18.75" thickBot="1">
      <c r="B4" s="171" t="s">
        <v>1</v>
      </c>
      <c r="C4" s="172"/>
      <c r="D4" s="172"/>
      <c r="E4" s="172"/>
      <c r="F4" s="172"/>
      <c r="G4" s="173"/>
    </row>
    <row r="5" spans="2:7" ht="54.75" thickBot="1">
      <c r="B5" s="27" t="s">
        <v>2</v>
      </c>
      <c r="C5" s="28" t="s">
        <v>120</v>
      </c>
      <c r="D5" s="28" t="s">
        <v>121</v>
      </c>
      <c r="E5" s="28" t="s">
        <v>2</v>
      </c>
      <c r="F5" s="28" t="s">
        <v>120</v>
      </c>
      <c r="G5" s="28" t="s">
        <v>121</v>
      </c>
    </row>
    <row r="6" spans="2:7" ht="24.75" customHeight="1">
      <c r="B6" s="15" t="s">
        <v>3</v>
      </c>
      <c r="C6" s="7"/>
      <c r="D6" s="7"/>
      <c r="E6" s="16" t="s">
        <v>4</v>
      </c>
      <c r="F6" s="7"/>
      <c r="G6" s="7"/>
    </row>
    <row r="7" spans="2:7" ht="22.5" customHeight="1">
      <c r="B7" s="15" t="s">
        <v>5</v>
      </c>
      <c r="C7" s="8"/>
      <c r="D7" s="8"/>
      <c r="E7" s="16" t="s">
        <v>6</v>
      </c>
      <c r="F7" s="8"/>
      <c r="G7" s="8"/>
    </row>
    <row r="8" spans="2:7" ht="48" customHeight="1">
      <c r="B8" s="17" t="s">
        <v>7</v>
      </c>
      <c r="C8" s="9">
        <f>SUM(C9:C15)</f>
        <v>12405484.019999951</v>
      </c>
      <c r="D8" s="9">
        <f>SUM(D9:D15)</f>
        <v>12524756.7</v>
      </c>
      <c r="E8" s="18" t="s">
        <v>8</v>
      </c>
      <c r="F8" s="9">
        <f>SUM(F9:F17)</f>
        <v>971687.9999999944</v>
      </c>
      <c r="G8" s="9">
        <f>SUM(G9:G17)</f>
        <v>3231600.16</v>
      </c>
    </row>
    <row r="9" spans="2:7" ht="48" customHeight="1">
      <c r="B9" s="19" t="s">
        <v>9</v>
      </c>
      <c r="C9" s="9">
        <v>15000</v>
      </c>
      <c r="D9" s="9">
        <v>0</v>
      </c>
      <c r="E9" s="20" t="s">
        <v>10</v>
      </c>
      <c r="F9" s="9">
        <v>253137.71999999136</v>
      </c>
      <c r="G9" s="9">
        <v>390339.52</v>
      </c>
    </row>
    <row r="10" spans="2:7" ht="48.75" customHeight="1">
      <c r="B10" s="19" t="s">
        <v>11</v>
      </c>
      <c r="C10" s="9">
        <v>12390484.019999951</v>
      </c>
      <c r="D10" s="9">
        <v>12524756.7</v>
      </c>
      <c r="E10" s="20" t="s">
        <v>12</v>
      </c>
      <c r="F10" s="9">
        <v>0</v>
      </c>
      <c r="G10" s="9">
        <v>1210835.72</v>
      </c>
    </row>
    <row r="11" spans="2:7" ht="47.25" customHeight="1">
      <c r="B11" s="19" t="s">
        <v>13</v>
      </c>
      <c r="C11" s="9">
        <v>0</v>
      </c>
      <c r="D11" s="9">
        <v>0</v>
      </c>
      <c r="E11" s="20" t="s">
        <v>14</v>
      </c>
      <c r="F11" s="9">
        <v>0</v>
      </c>
      <c r="G11" s="9">
        <v>0</v>
      </c>
    </row>
    <row r="12" spans="2:7" ht="54.75" customHeight="1">
      <c r="B12" s="19" t="s">
        <v>15</v>
      </c>
      <c r="C12" s="9">
        <v>0</v>
      </c>
      <c r="D12" s="9">
        <v>0</v>
      </c>
      <c r="E12" s="20" t="s">
        <v>16</v>
      </c>
      <c r="F12" s="9">
        <v>0</v>
      </c>
      <c r="G12" s="9">
        <v>0</v>
      </c>
    </row>
    <row r="13" spans="2:7" ht="43.5" customHeight="1">
      <c r="B13" s="19" t="s">
        <v>17</v>
      </c>
      <c r="C13" s="9">
        <v>0</v>
      </c>
      <c r="D13" s="9">
        <v>0</v>
      </c>
      <c r="E13" s="20" t="s">
        <v>18</v>
      </c>
      <c r="F13" s="9">
        <v>0</v>
      </c>
      <c r="G13" s="9">
        <v>0</v>
      </c>
    </row>
    <row r="14" spans="2:7" ht="71.25" customHeight="1">
      <c r="B14" s="19" t="s">
        <v>19</v>
      </c>
      <c r="C14" s="9">
        <v>0</v>
      </c>
      <c r="D14" s="9">
        <v>0</v>
      </c>
      <c r="E14" s="20" t="s">
        <v>20</v>
      </c>
      <c r="F14" s="9">
        <v>0</v>
      </c>
      <c r="G14" s="9">
        <v>0</v>
      </c>
    </row>
    <row r="15" spans="2:7" ht="53.25" customHeight="1">
      <c r="B15" s="10" t="s">
        <v>21</v>
      </c>
      <c r="C15" s="9">
        <v>0</v>
      </c>
      <c r="D15" s="9">
        <v>0</v>
      </c>
      <c r="E15" s="21" t="s">
        <v>22</v>
      </c>
      <c r="F15" s="9">
        <v>718550.280000003</v>
      </c>
      <c r="G15" s="9">
        <v>1630424.92</v>
      </c>
    </row>
    <row r="16" spans="2:7" ht="57.75" customHeight="1">
      <c r="B16" s="10" t="s">
        <v>23</v>
      </c>
      <c r="C16" s="9">
        <f>SUM(C17:C23)</f>
        <v>157979.06</v>
      </c>
      <c r="D16" s="9">
        <f>SUM(D17:D23)</f>
        <v>61654.649999999994</v>
      </c>
      <c r="E16" s="21" t="s">
        <v>24</v>
      </c>
      <c r="F16" s="9">
        <v>0</v>
      </c>
      <c r="G16" s="9">
        <v>0</v>
      </c>
    </row>
    <row r="17" spans="2:7" ht="40.5" customHeight="1">
      <c r="B17" s="10" t="s">
        <v>25</v>
      </c>
      <c r="C17" s="9">
        <v>0</v>
      </c>
      <c r="D17" s="9">
        <v>0</v>
      </c>
      <c r="E17" s="21" t="s">
        <v>26</v>
      </c>
      <c r="F17" s="9">
        <v>0</v>
      </c>
      <c r="G17" s="9">
        <v>0</v>
      </c>
    </row>
    <row r="18" spans="2:7" ht="45.75" customHeight="1">
      <c r="B18" s="10" t="s">
        <v>27</v>
      </c>
      <c r="C18" s="9">
        <v>0</v>
      </c>
      <c r="D18" s="9">
        <v>24597.37</v>
      </c>
      <c r="E18" s="22" t="s">
        <v>28</v>
      </c>
      <c r="F18" s="9">
        <f>SUM(F19:F21)</f>
        <v>0</v>
      </c>
      <c r="G18" s="9">
        <f>SUM(G19:G21)</f>
        <v>0</v>
      </c>
    </row>
    <row r="19" spans="2:7" ht="48.75" customHeight="1">
      <c r="B19" s="10" t="s">
        <v>29</v>
      </c>
      <c r="C19" s="9">
        <v>157979.06</v>
      </c>
      <c r="D19" s="9">
        <v>37057.28</v>
      </c>
      <c r="E19" s="21" t="s">
        <v>30</v>
      </c>
      <c r="F19" s="9">
        <v>0</v>
      </c>
      <c r="G19" s="9">
        <v>0</v>
      </c>
    </row>
    <row r="20" spans="2:7" ht="57" customHeight="1">
      <c r="B20" s="10" t="s">
        <v>31</v>
      </c>
      <c r="C20" s="8">
        <v>0</v>
      </c>
      <c r="D20" s="9">
        <v>0</v>
      </c>
      <c r="E20" s="21" t="s">
        <v>32</v>
      </c>
      <c r="F20" s="9">
        <v>0</v>
      </c>
      <c r="G20" s="9">
        <v>0</v>
      </c>
    </row>
    <row r="21" spans="2:7" ht="47.25" customHeight="1">
      <c r="B21" s="10" t="s">
        <v>33</v>
      </c>
      <c r="C21" s="8">
        <v>0</v>
      </c>
      <c r="D21" s="9">
        <v>0</v>
      </c>
      <c r="E21" s="21" t="s">
        <v>34</v>
      </c>
      <c r="F21" s="9">
        <v>0</v>
      </c>
      <c r="G21" s="9">
        <v>0</v>
      </c>
    </row>
    <row r="22" spans="2:7" ht="54.75" customHeight="1">
      <c r="B22" s="10" t="s">
        <v>35</v>
      </c>
      <c r="C22" s="8">
        <v>0</v>
      </c>
      <c r="D22" s="9">
        <v>0</v>
      </c>
      <c r="E22" s="22" t="s">
        <v>36</v>
      </c>
      <c r="F22" s="9">
        <f>SUM(F23:F24)</f>
        <v>0</v>
      </c>
      <c r="G22" s="9">
        <f>SUM(G23:G24)</f>
        <v>0</v>
      </c>
    </row>
    <row r="23" spans="2:7" ht="50.25" customHeight="1">
      <c r="B23" s="10" t="s">
        <v>37</v>
      </c>
      <c r="C23" s="8">
        <v>0</v>
      </c>
      <c r="D23" s="9">
        <v>0</v>
      </c>
      <c r="E23" s="21" t="s">
        <v>38</v>
      </c>
      <c r="F23" s="9">
        <v>0</v>
      </c>
      <c r="G23" s="9">
        <v>0</v>
      </c>
    </row>
    <row r="24" spans="2:7" ht="52.5" customHeight="1">
      <c r="B24" s="10" t="s">
        <v>39</v>
      </c>
      <c r="C24" s="9">
        <f>SUM(C25:C29)</f>
        <v>38403.53</v>
      </c>
      <c r="D24" s="9">
        <f>SUM(D25:D29)</f>
        <v>20268.18</v>
      </c>
      <c r="E24" s="21" t="s">
        <v>40</v>
      </c>
      <c r="F24" s="9">
        <v>0</v>
      </c>
      <c r="G24" s="9">
        <v>0</v>
      </c>
    </row>
    <row r="25" spans="2:7" ht="74.25" customHeight="1">
      <c r="B25" s="10" t="s">
        <v>41</v>
      </c>
      <c r="C25" s="9">
        <v>38403.53</v>
      </c>
      <c r="D25" s="9">
        <v>20268.18</v>
      </c>
      <c r="E25" s="22" t="s">
        <v>42</v>
      </c>
      <c r="F25" s="9">
        <v>0</v>
      </c>
      <c r="G25" s="9">
        <v>0</v>
      </c>
    </row>
    <row r="26" spans="2:7" ht="60" customHeight="1">
      <c r="B26" s="10" t="s">
        <v>43</v>
      </c>
      <c r="C26" s="8">
        <v>0</v>
      </c>
      <c r="D26" s="9">
        <v>0</v>
      </c>
      <c r="E26" s="22" t="s">
        <v>44</v>
      </c>
      <c r="F26" s="9">
        <f>SUM(F27:F29)</f>
        <v>0</v>
      </c>
      <c r="G26" s="9">
        <f>SUM(G27:G29)</f>
        <v>0</v>
      </c>
    </row>
    <row r="27" spans="2:7" ht="55.5" customHeight="1">
      <c r="B27" s="10" t="s">
        <v>45</v>
      </c>
      <c r="C27" s="8">
        <v>0</v>
      </c>
      <c r="D27" s="9">
        <v>0</v>
      </c>
      <c r="E27" s="21" t="s">
        <v>46</v>
      </c>
      <c r="F27" s="9">
        <v>0</v>
      </c>
      <c r="G27" s="9">
        <v>0</v>
      </c>
    </row>
    <row r="28" spans="2:7" ht="48.75" customHeight="1">
      <c r="B28" s="10" t="s">
        <v>47</v>
      </c>
      <c r="C28" s="8">
        <v>0</v>
      </c>
      <c r="D28" s="9">
        <v>0</v>
      </c>
      <c r="E28" s="21" t="s">
        <v>48</v>
      </c>
      <c r="F28" s="9">
        <v>0</v>
      </c>
      <c r="G28" s="9">
        <v>0</v>
      </c>
    </row>
    <row r="29" spans="2:7" ht="45" customHeight="1">
      <c r="B29" s="10" t="s">
        <v>49</v>
      </c>
      <c r="C29" s="8">
        <v>0</v>
      </c>
      <c r="D29" s="9">
        <v>0</v>
      </c>
      <c r="E29" s="21" t="s">
        <v>50</v>
      </c>
      <c r="F29" s="9">
        <v>0</v>
      </c>
      <c r="G29" s="9">
        <v>0</v>
      </c>
    </row>
    <row r="30" spans="2:7" ht="51.75" customHeight="1">
      <c r="B30" s="10" t="s">
        <v>51</v>
      </c>
      <c r="C30" s="9">
        <f>SUM(C31:C35)</f>
        <v>0</v>
      </c>
      <c r="D30" s="9">
        <f>SUM(D31:D35)</f>
        <v>0</v>
      </c>
      <c r="E30" s="22" t="s">
        <v>52</v>
      </c>
      <c r="F30" s="9">
        <f>SUM(F31:F36)</f>
        <v>0</v>
      </c>
      <c r="G30" s="9">
        <f>SUM(G31:G36)</f>
        <v>0</v>
      </c>
    </row>
    <row r="31" spans="2:7" ht="36.75" customHeight="1">
      <c r="B31" s="10" t="s">
        <v>53</v>
      </c>
      <c r="C31" s="9">
        <v>0</v>
      </c>
      <c r="D31" s="9">
        <v>0</v>
      </c>
      <c r="E31" s="21" t="s">
        <v>54</v>
      </c>
      <c r="F31" s="9">
        <v>0</v>
      </c>
      <c r="G31" s="9">
        <v>0</v>
      </c>
    </row>
    <row r="32" spans="2:7" ht="37.5" customHeight="1">
      <c r="B32" s="10" t="s">
        <v>55</v>
      </c>
      <c r="C32" s="9">
        <v>0</v>
      </c>
      <c r="D32" s="9">
        <v>0</v>
      </c>
      <c r="E32" s="21" t="s">
        <v>56</v>
      </c>
      <c r="F32" s="9">
        <v>0</v>
      </c>
      <c r="G32" s="9">
        <v>0</v>
      </c>
    </row>
    <row r="33" spans="2:7" ht="47.25" customHeight="1">
      <c r="B33" s="10" t="s">
        <v>57</v>
      </c>
      <c r="C33" s="9">
        <v>0</v>
      </c>
      <c r="D33" s="9">
        <v>0</v>
      </c>
      <c r="E33" s="21" t="s">
        <v>58</v>
      </c>
      <c r="F33" s="9">
        <v>0</v>
      </c>
      <c r="G33" s="9">
        <v>0</v>
      </c>
    </row>
    <row r="34" spans="2:7" ht="54.75" customHeight="1">
      <c r="B34" s="10" t="s">
        <v>59</v>
      </c>
      <c r="C34" s="9">
        <v>0</v>
      </c>
      <c r="D34" s="9">
        <v>0</v>
      </c>
      <c r="E34" s="21" t="s">
        <v>60</v>
      </c>
      <c r="F34" s="9">
        <v>0</v>
      </c>
      <c r="G34" s="9">
        <v>0</v>
      </c>
    </row>
    <row r="35" spans="2:7" ht="55.5" customHeight="1">
      <c r="B35" s="10" t="s">
        <v>61</v>
      </c>
      <c r="C35" s="9">
        <v>0</v>
      </c>
      <c r="D35" s="9">
        <v>0</v>
      </c>
      <c r="E35" s="21" t="s">
        <v>62</v>
      </c>
      <c r="F35" s="9">
        <v>0</v>
      </c>
      <c r="G35" s="9">
        <v>0</v>
      </c>
    </row>
    <row r="36" spans="2:7" ht="43.5" customHeight="1">
      <c r="B36" s="10" t="s">
        <v>63</v>
      </c>
      <c r="C36" s="9">
        <v>0</v>
      </c>
      <c r="D36" s="9">
        <v>0</v>
      </c>
      <c r="E36" s="21" t="s">
        <v>64</v>
      </c>
      <c r="F36" s="9">
        <v>0</v>
      </c>
      <c r="G36" s="9">
        <v>0</v>
      </c>
    </row>
    <row r="37" spans="2:7" ht="51" customHeight="1">
      <c r="B37" s="10" t="s">
        <v>65</v>
      </c>
      <c r="C37" s="9">
        <f>SUM(C38:C39)</f>
        <v>0</v>
      </c>
      <c r="D37" s="9">
        <f>SUM(D38:D39)</f>
        <v>0</v>
      </c>
      <c r="E37" s="22" t="s">
        <v>66</v>
      </c>
      <c r="F37" s="9">
        <f>SUM(F38:F40)</f>
        <v>0</v>
      </c>
      <c r="G37" s="9">
        <f>SUM(G38:G40)</f>
        <v>0</v>
      </c>
    </row>
    <row r="38" spans="2:7" ht="59.25" customHeight="1">
      <c r="B38" s="10" t="s">
        <v>67</v>
      </c>
      <c r="C38" s="9">
        <v>0</v>
      </c>
      <c r="D38" s="9">
        <v>0</v>
      </c>
      <c r="E38" s="21" t="s">
        <v>68</v>
      </c>
      <c r="F38" s="9">
        <v>0</v>
      </c>
      <c r="G38" s="9">
        <v>0</v>
      </c>
    </row>
    <row r="39" spans="2:7" ht="48.75" customHeight="1">
      <c r="B39" s="10" t="s">
        <v>69</v>
      </c>
      <c r="C39" s="9">
        <v>0</v>
      </c>
      <c r="D39" s="9">
        <v>0</v>
      </c>
      <c r="E39" s="21" t="s">
        <v>70</v>
      </c>
      <c r="F39" s="9">
        <v>0</v>
      </c>
      <c r="G39" s="9">
        <v>0</v>
      </c>
    </row>
    <row r="40" spans="2:7" ht="42.75" customHeight="1">
      <c r="B40" s="10" t="s">
        <v>71</v>
      </c>
      <c r="C40" s="9">
        <f>SUM(C41:C44)</f>
        <v>0</v>
      </c>
      <c r="D40" s="9">
        <f>SUM(D41:D44)</f>
        <v>90833.54</v>
      </c>
      <c r="E40" s="21" t="s">
        <v>72</v>
      </c>
      <c r="F40" s="9">
        <v>0</v>
      </c>
      <c r="G40" s="9">
        <v>0</v>
      </c>
    </row>
    <row r="41" spans="2:7" ht="42" customHeight="1">
      <c r="B41" s="10" t="s">
        <v>73</v>
      </c>
      <c r="C41" s="9">
        <v>0</v>
      </c>
      <c r="D41" s="9">
        <v>90833.54</v>
      </c>
      <c r="E41" s="22" t="s">
        <v>74</v>
      </c>
      <c r="F41" s="9">
        <f>SUM(F42:F44)</f>
        <v>0</v>
      </c>
      <c r="G41" s="9">
        <f>SUM(G42:G44)</f>
        <v>0</v>
      </c>
    </row>
    <row r="42" spans="2:7" ht="40.5" customHeight="1">
      <c r="B42" s="10" t="s">
        <v>75</v>
      </c>
      <c r="C42" s="9">
        <v>0</v>
      </c>
      <c r="D42" s="9">
        <v>0</v>
      </c>
      <c r="E42" s="21" t="s">
        <v>76</v>
      </c>
      <c r="F42" s="9">
        <v>0</v>
      </c>
      <c r="G42" s="9">
        <v>0</v>
      </c>
    </row>
    <row r="43" spans="2:7" ht="45" customHeight="1">
      <c r="B43" s="10" t="s">
        <v>77</v>
      </c>
      <c r="C43" s="9">
        <v>0</v>
      </c>
      <c r="D43" s="9">
        <v>0</v>
      </c>
      <c r="E43" s="21" t="s">
        <v>78</v>
      </c>
      <c r="F43" s="9">
        <v>0</v>
      </c>
      <c r="G43" s="9">
        <v>0</v>
      </c>
    </row>
    <row r="44" spans="2:7" ht="31.5" customHeight="1">
      <c r="B44" s="10" t="s">
        <v>79</v>
      </c>
      <c r="C44" s="9">
        <v>0</v>
      </c>
      <c r="D44" s="9">
        <v>0</v>
      </c>
      <c r="E44" s="21" t="s">
        <v>80</v>
      </c>
      <c r="F44" s="9">
        <v>0</v>
      </c>
      <c r="G44" s="9">
        <v>0</v>
      </c>
    </row>
    <row r="45" spans="2:7" ht="24" customHeight="1">
      <c r="B45" s="10"/>
      <c r="C45" s="9"/>
      <c r="D45" s="9"/>
      <c r="E45" s="22"/>
      <c r="F45" s="9"/>
      <c r="G45" s="9"/>
    </row>
    <row r="46" spans="2:7" ht="50.25" customHeight="1">
      <c r="B46" s="23" t="s">
        <v>81</v>
      </c>
      <c r="C46" s="9">
        <f>C8+C16+C24+C30+C36+C37+C40</f>
        <v>12601866.609999951</v>
      </c>
      <c r="D46" s="9">
        <f>D8+D16+D24+D30+D36+D37+D40</f>
        <v>12697513.069999998</v>
      </c>
      <c r="E46" s="24" t="s">
        <v>82</v>
      </c>
      <c r="F46" s="9">
        <f>F8+F18+F22+F25+F26+F30+F37+F41</f>
        <v>971687.9999999944</v>
      </c>
      <c r="G46" s="9">
        <f>G8+G18+G22+G25+G26+G30+G37+G41</f>
        <v>3231600.16</v>
      </c>
    </row>
    <row r="47" spans="2:7" ht="24" customHeight="1">
      <c r="B47" s="23"/>
      <c r="C47" s="9"/>
      <c r="D47" s="9"/>
      <c r="E47" s="24"/>
      <c r="F47" s="9"/>
      <c r="G47" s="9"/>
    </row>
    <row r="48" spans="2:7" ht="36.75" customHeight="1">
      <c r="B48" s="23" t="s">
        <v>83</v>
      </c>
      <c r="C48" s="9"/>
      <c r="D48" s="9"/>
      <c r="E48" s="24" t="s">
        <v>84</v>
      </c>
      <c r="F48" s="9"/>
      <c r="G48" s="9"/>
    </row>
    <row r="49" spans="2:7" ht="30" customHeight="1">
      <c r="B49" s="10" t="s">
        <v>85</v>
      </c>
      <c r="C49" s="9">
        <v>0</v>
      </c>
      <c r="D49" s="9">
        <v>0</v>
      </c>
      <c r="E49" s="22" t="s">
        <v>86</v>
      </c>
      <c r="F49" s="9">
        <v>0</v>
      </c>
      <c r="G49" s="9">
        <v>0</v>
      </c>
    </row>
    <row r="50" spans="2:7" ht="44.25" customHeight="1">
      <c r="B50" s="10" t="s">
        <v>87</v>
      </c>
      <c r="C50" s="9">
        <v>111517.54</v>
      </c>
      <c r="D50" s="9">
        <v>0</v>
      </c>
      <c r="E50" s="22" t="s">
        <v>88</v>
      </c>
      <c r="F50" s="9">
        <v>0</v>
      </c>
      <c r="G50" s="9">
        <v>0</v>
      </c>
    </row>
    <row r="51" spans="2:7" ht="45" customHeight="1">
      <c r="B51" s="10" t="s">
        <v>89</v>
      </c>
      <c r="C51" s="9">
        <v>0</v>
      </c>
      <c r="D51" s="9">
        <v>0</v>
      </c>
      <c r="E51" s="22" t="s">
        <v>90</v>
      </c>
      <c r="F51" s="9">
        <v>0</v>
      </c>
      <c r="G51" s="9">
        <v>0</v>
      </c>
    </row>
    <row r="52" spans="2:7" ht="34.5" customHeight="1">
      <c r="B52" s="10" t="s">
        <v>91</v>
      </c>
      <c r="C52" s="9">
        <v>7399648.1</v>
      </c>
      <c r="D52" s="9">
        <v>8874470.63</v>
      </c>
      <c r="E52" s="22" t="s">
        <v>92</v>
      </c>
      <c r="F52" s="9">
        <v>0</v>
      </c>
      <c r="G52" s="9">
        <v>0</v>
      </c>
    </row>
    <row r="53" spans="2:7" ht="69" customHeight="1">
      <c r="B53" s="10" t="s">
        <v>93</v>
      </c>
      <c r="C53" s="9">
        <v>0</v>
      </c>
      <c r="D53" s="9">
        <v>0</v>
      </c>
      <c r="E53" s="22" t="s">
        <v>94</v>
      </c>
      <c r="F53" s="9">
        <v>0</v>
      </c>
      <c r="G53" s="9">
        <v>0</v>
      </c>
    </row>
    <row r="54" spans="2:7" ht="48.75" customHeight="1">
      <c r="B54" s="10" t="s">
        <v>95</v>
      </c>
      <c r="C54" s="9">
        <v>-7326285.410000001</v>
      </c>
      <c r="D54" s="9">
        <v>-8767962.59</v>
      </c>
      <c r="E54" s="22" t="s">
        <v>96</v>
      </c>
      <c r="F54" s="9">
        <v>0</v>
      </c>
      <c r="G54" s="9">
        <v>0</v>
      </c>
    </row>
    <row r="55" spans="2:7" ht="29.25" customHeight="1">
      <c r="B55" s="10" t="s">
        <v>97</v>
      </c>
      <c r="C55" s="9">
        <v>0</v>
      </c>
      <c r="D55" s="9">
        <v>0</v>
      </c>
      <c r="E55" s="24"/>
      <c r="F55" s="9"/>
      <c r="G55" s="9"/>
    </row>
    <row r="56" spans="2:7" ht="57" customHeight="1">
      <c r="B56" s="10" t="s">
        <v>98</v>
      </c>
      <c r="C56" s="9">
        <v>0</v>
      </c>
      <c r="D56" s="9">
        <v>0</v>
      </c>
      <c r="E56" s="24" t="s">
        <v>99</v>
      </c>
      <c r="F56" s="9">
        <f>SUM(F49:F54)</f>
        <v>0</v>
      </c>
      <c r="G56" s="9">
        <f>SUM(G49:G54)</f>
        <v>0</v>
      </c>
    </row>
    <row r="57" spans="2:7" ht="32.25" customHeight="1">
      <c r="B57" s="10" t="s">
        <v>100</v>
      </c>
      <c r="C57" s="9">
        <v>0</v>
      </c>
      <c r="D57" s="9">
        <v>0</v>
      </c>
      <c r="E57" s="25"/>
      <c r="F57" s="9"/>
      <c r="G57" s="9"/>
    </row>
    <row r="58" spans="2:7" ht="30.75" customHeight="1">
      <c r="B58" s="10"/>
      <c r="C58" s="9"/>
      <c r="D58" s="9"/>
      <c r="E58" s="24" t="s">
        <v>101</v>
      </c>
      <c r="F58" s="9">
        <f>F46+F56</f>
        <v>971687.9999999944</v>
      </c>
      <c r="G58" s="9">
        <f>G46+G56</f>
        <v>3231600.16</v>
      </c>
    </row>
    <row r="59" spans="2:7" ht="48" customHeight="1">
      <c r="B59" s="23" t="s">
        <v>102</v>
      </c>
      <c r="C59" s="9">
        <f>SUM(C49:C57)</f>
        <v>184880.22999999858</v>
      </c>
      <c r="D59" s="9">
        <f>SUM(D49:D57)</f>
        <v>106508.04000000097</v>
      </c>
      <c r="E59" s="22"/>
      <c r="F59" s="9"/>
      <c r="G59" s="9"/>
    </row>
    <row r="60" spans="2:7" ht="33.75" customHeight="1">
      <c r="B60" s="10"/>
      <c r="C60" s="9"/>
      <c r="D60" s="9"/>
      <c r="E60" s="24" t="s">
        <v>103</v>
      </c>
      <c r="F60" s="9"/>
      <c r="G60" s="9"/>
    </row>
    <row r="61" spans="2:7" ht="27" customHeight="1">
      <c r="B61" s="23" t="s">
        <v>104</v>
      </c>
      <c r="C61" s="9">
        <f>C46+C59</f>
        <v>12786746.83999995</v>
      </c>
      <c r="D61" s="9">
        <f>D46+D59</f>
        <v>12804021.11</v>
      </c>
      <c r="E61" s="24"/>
      <c r="F61" s="9"/>
      <c r="G61" s="9"/>
    </row>
    <row r="62" spans="2:7" ht="36">
      <c r="B62" s="10"/>
      <c r="C62" s="9"/>
      <c r="D62" s="9"/>
      <c r="E62" s="24" t="s">
        <v>105</v>
      </c>
      <c r="F62" s="9">
        <f>SUM(F63:F65)</f>
        <v>7399648.1</v>
      </c>
      <c r="G62" s="9">
        <f>SUM(G63:G65)</f>
        <v>8874470.629999999</v>
      </c>
    </row>
    <row r="63" spans="2:7" ht="27" customHeight="1">
      <c r="B63" s="10"/>
      <c r="C63" s="9"/>
      <c r="D63" s="9"/>
      <c r="E63" s="22" t="s">
        <v>106</v>
      </c>
      <c r="F63" s="9">
        <v>6705260.22</v>
      </c>
      <c r="G63" s="9">
        <v>7341825.51</v>
      </c>
    </row>
    <row r="64" spans="2:7" ht="27" customHeight="1">
      <c r="B64" s="10"/>
      <c r="C64" s="9"/>
      <c r="D64" s="9"/>
      <c r="E64" s="22" t="s">
        <v>107</v>
      </c>
      <c r="F64" s="9">
        <v>694387.8800000001</v>
      </c>
      <c r="G64" s="9">
        <v>1532645.12</v>
      </c>
    </row>
    <row r="65" spans="2:7" ht="38.25" customHeight="1">
      <c r="B65" s="10"/>
      <c r="C65" s="9"/>
      <c r="D65" s="9"/>
      <c r="E65" s="22" t="s">
        <v>108</v>
      </c>
      <c r="F65" s="9">
        <v>0</v>
      </c>
      <c r="G65" s="9">
        <v>0</v>
      </c>
    </row>
    <row r="66" spans="2:7" ht="21.75" customHeight="1">
      <c r="B66" s="10"/>
      <c r="C66" s="9"/>
      <c r="D66" s="9"/>
      <c r="E66" s="22"/>
      <c r="F66" s="9"/>
      <c r="G66" s="9"/>
    </row>
    <row r="67" spans="2:7" ht="38.25" customHeight="1">
      <c r="B67" s="10"/>
      <c r="C67" s="9"/>
      <c r="D67" s="9"/>
      <c r="E67" s="24" t="s">
        <v>109</v>
      </c>
      <c r="F67" s="9">
        <f>SUM(F68:F72)</f>
        <v>4415410.740000009</v>
      </c>
      <c r="G67" s="9">
        <f>SUM(G68:G72)</f>
        <v>697950.3200000003</v>
      </c>
    </row>
    <row r="68" spans="2:7" ht="42.75" customHeight="1">
      <c r="B68" s="10"/>
      <c r="C68" s="9"/>
      <c r="D68" s="9"/>
      <c r="E68" s="22" t="s">
        <v>110</v>
      </c>
      <c r="F68" s="9">
        <v>11391045.030000009</v>
      </c>
      <c r="G68" s="9">
        <v>9120298.18</v>
      </c>
    </row>
    <row r="69" spans="2:7" ht="24.75" customHeight="1">
      <c r="B69" s="10"/>
      <c r="C69" s="9"/>
      <c r="D69" s="9"/>
      <c r="E69" s="22" t="s">
        <v>111</v>
      </c>
      <c r="F69" s="9">
        <v>-6975634.29</v>
      </c>
      <c r="G69" s="9">
        <v>-8422347.86</v>
      </c>
    </row>
    <row r="70" spans="2:7" ht="24.75" customHeight="1">
      <c r="B70" s="10"/>
      <c r="C70" s="9"/>
      <c r="D70" s="9"/>
      <c r="E70" s="22" t="s">
        <v>112</v>
      </c>
      <c r="F70" s="9">
        <v>0</v>
      </c>
      <c r="G70" s="9">
        <v>0</v>
      </c>
    </row>
    <row r="71" spans="2:7" ht="24.75" customHeight="1">
      <c r="B71" s="10"/>
      <c r="C71" s="9"/>
      <c r="D71" s="9"/>
      <c r="E71" s="22" t="s">
        <v>113</v>
      </c>
      <c r="F71" s="9">
        <v>0</v>
      </c>
      <c r="G71" s="9">
        <v>0</v>
      </c>
    </row>
    <row r="72" spans="2:7" ht="42.75" customHeight="1">
      <c r="B72" s="10"/>
      <c r="C72" s="9"/>
      <c r="D72" s="9"/>
      <c r="E72" s="22" t="s">
        <v>114</v>
      </c>
      <c r="F72" s="9">
        <v>0</v>
      </c>
      <c r="G72" s="9">
        <v>0</v>
      </c>
    </row>
    <row r="73" spans="2:7" ht="27" customHeight="1">
      <c r="B73" s="10"/>
      <c r="C73" s="9"/>
      <c r="D73" s="9"/>
      <c r="E73" s="22"/>
      <c r="F73" s="9"/>
      <c r="G73" s="9"/>
    </row>
    <row r="74" spans="2:7" ht="70.5" customHeight="1">
      <c r="B74" s="10"/>
      <c r="C74" s="9"/>
      <c r="D74" s="9"/>
      <c r="E74" s="24" t="s">
        <v>115</v>
      </c>
      <c r="F74" s="9">
        <f>SUM(F75:F76)</f>
        <v>0</v>
      </c>
      <c r="G74" s="9">
        <f>SUM(G75:G76)</f>
        <v>0</v>
      </c>
    </row>
    <row r="75" spans="2:7" ht="29.25" customHeight="1">
      <c r="B75" s="10"/>
      <c r="C75" s="9"/>
      <c r="D75" s="9"/>
      <c r="E75" s="22" t="s">
        <v>116</v>
      </c>
      <c r="F75" s="9">
        <v>0</v>
      </c>
      <c r="G75" s="9">
        <v>0</v>
      </c>
    </row>
    <row r="76" spans="2:7" ht="36">
      <c r="B76" s="10"/>
      <c r="C76" s="9"/>
      <c r="D76" s="9"/>
      <c r="E76" s="22" t="s">
        <v>117</v>
      </c>
      <c r="F76" s="9">
        <v>0</v>
      </c>
      <c r="G76" s="9">
        <v>0</v>
      </c>
    </row>
    <row r="77" spans="2:7" ht="22.5" customHeight="1">
      <c r="B77" s="10"/>
      <c r="C77" s="9"/>
      <c r="D77" s="9"/>
      <c r="E77" s="22"/>
      <c r="F77" s="9"/>
      <c r="G77" s="9"/>
    </row>
    <row r="78" spans="2:7" ht="48" customHeight="1">
      <c r="B78" s="10"/>
      <c r="C78" s="9"/>
      <c r="D78" s="9"/>
      <c r="E78" s="24" t="s">
        <v>118</v>
      </c>
      <c r="F78" s="9">
        <f>F62+F67+F74</f>
        <v>11815058.840000007</v>
      </c>
      <c r="G78" s="9">
        <f>G62+G67+G74</f>
        <v>9572420.95</v>
      </c>
    </row>
    <row r="79" spans="2:7" ht="24.75" customHeight="1">
      <c r="B79" s="10"/>
      <c r="C79" s="9"/>
      <c r="D79" s="9"/>
      <c r="E79" s="22"/>
      <c r="F79" s="9"/>
      <c r="G79" s="9"/>
    </row>
    <row r="80" spans="2:9" ht="45.75" customHeight="1" thickBot="1">
      <c r="B80" s="11"/>
      <c r="C80" s="12"/>
      <c r="D80" s="12"/>
      <c r="E80" s="26" t="s">
        <v>119</v>
      </c>
      <c r="F80" s="12">
        <f>F58+F78</f>
        <v>12786746.840000002</v>
      </c>
      <c r="G80" s="12">
        <f>G58+G78</f>
        <v>12804021.11</v>
      </c>
      <c r="I80" s="29">
        <f>C61-F80</f>
        <v>-5.21540641784668E-08</v>
      </c>
    </row>
    <row r="81" spans="2:7" ht="12.75">
      <c r="B81" s="3"/>
      <c r="C81" s="4"/>
      <c r="D81" s="4"/>
      <c r="E81" s="5"/>
      <c r="F81" s="6"/>
      <c r="G81" s="6"/>
    </row>
  </sheetData>
  <sheetProtection/>
  <mergeCells count="4">
    <mergeCell ref="B1:G1"/>
    <mergeCell ref="B2:G2"/>
    <mergeCell ref="B3:G3"/>
    <mergeCell ref="B4:G4"/>
  </mergeCells>
  <printOptions/>
  <pageMargins left="0" right="0" top="0" bottom="0" header="0.31496062992125984" footer="0"/>
  <pageSetup fitToHeight="0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5.00390625" style="33" customWidth="1"/>
    <col min="2" max="2" width="47.8515625" style="33" customWidth="1"/>
    <col min="3" max="3" width="19.28125" style="33" customWidth="1"/>
    <col min="4" max="4" width="18.8515625" style="33" customWidth="1"/>
    <col min="5" max="5" width="20.00390625" style="33" customWidth="1"/>
    <col min="6" max="6" width="21.28125" style="33" customWidth="1"/>
    <col min="7" max="7" width="16.7109375" style="33" customWidth="1"/>
    <col min="8" max="8" width="14.00390625" style="33" customWidth="1"/>
    <col min="9" max="9" width="16.7109375" style="33" customWidth="1"/>
    <col min="10" max="16384" width="11.421875" style="33" customWidth="1"/>
  </cols>
  <sheetData>
    <row r="1" ht="13.5" thickBot="1"/>
    <row r="2" spans="2:9" ht="18.75" thickBot="1">
      <c r="B2" s="174" t="s">
        <v>122</v>
      </c>
      <c r="C2" s="175"/>
      <c r="D2" s="175"/>
      <c r="E2" s="175"/>
      <c r="F2" s="175"/>
      <c r="G2" s="175"/>
      <c r="H2" s="175"/>
      <c r="I2" s="176"/>
    </row>
    <row r="3" spans="2:9" ht="18.75" thickBot="1">
      <c r="B3" s="177" t="s">
        <v>124</v>
      </c>
      <c r="C3" s="178"/>
      <c r="D3" s="178"/>
      <c r="E3" s="178"/>
      <c r="F3" s="178"/>
      <c r="G3" s="178"/>
      <c r="H3" s="178"/>
      <c r="I3" s="179"/>
    </row>
    <row r="4" spans="2:9" ht="18.75" thickBot="1">
      <c r="B4" s="177" t="s">
        <v>125</v>
      </c>
      <c r="C4" s="178"/>
      <c r="D4" s="178"/>
      <c r="E4" s="178"/>
      <c r="F4" s="178"/>
      <c r="G4" s="178"/>
      <c r="H4" s="178"/>
      <c r="I4" s="179"/>
    </row>
    <row r="5" spans="2:9" ht="18.75" thickBot="1">
      <c r="B5" s="177" t="s">
        <v>1</v>
      </c>
      <c r="C5" s="178"/>
      <c r="D5" s="178"/>
      <c r="E5" s="178"/>
      <c r="F5" s="178"/>
      <c r="G5" s="178"/>
      <c r="H5" s="178"/>
      <c r="I5" s="179"/>
    </row>
    <row r="6" spans="2:9" ht="126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30.75" customHeight="1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38.25" customHeight="1">
      <c r="B8" s="36" t="s">
        <v>142</v>
      </c>
      <c r="C8" s="37">
        <f aca="true" t="shared" si="0" ref="C8:I8">C9+C13</f>
        <v>0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</row>
    <row r="9" spans="2:9" ht="38.25" customHeight="1">
      <c r="B9" s="36" t="s">
        <v>143</v>
      </c>
      <c r="C9" s="37">
        <f aca="true" t="shared" si="1" ref="C9:I9">SUM(C10:C12)</f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  <c r="I9" s="37">
        <f t="shared" si="1"/>
        <v>0</v>
      </c>
    </row>
    <row r="10" spans="2:9" ht="38.25" customHeight="1">
      <c r="B10" s="38" t="s">
        <v>144</v>
      </c>
      <c r="C10" s="9">
        <v>0</v>
      </c>
      <c r="D10" s="9">
        <v>0</v>
      </c>
      <c r="E10" s="9">
        <v>0</v>
      </c>
      <c r="F10" s="9"/>
      <c r="G10" s="9">
        <v>0</v>
      </c>
      <c r="H10" s="9">
        <v>0</v>
      </c>
      <c r="I10" s="9">
        <v>0</v>
      </c>
    </row>
    <row r="11" spans="2:9" ht="38.25" customHeight="1">
      <c r="B11" s="38" t="s">
        <v>145</v>
      </c>
      <c r="C11" s="9">
        <v>0</v>
      </c>
      <c r="D11" s="9">
        <v>0</v>
      </c>
      <c r="E11" s="9">
        <v>0</v>
      </c>
      <c r="F11" s="9"/>
      <c r="G11" s="9">
        <v>0</v>
      </c>
      <c r="H11" s="9">
        <v>0</v>
      </c>
      <c r="I11" s="9">
        <v>0</v>
      </c>
    </row>
    <row r="12" spans="2:9" ht="38.25" customHeight="1">
      <c r="B12" s="38" t="s">
        <v>146</v>
      </c>
      <c r="C12" s="9">
        <v>0</v>
      </c>
      <c r="D12" s="9">
        <v>0</v>
      </c>
      <c r="E12" s="9">
        <v>0</v>
      </c>
      <c r="F12" s="9"/>
      <c r="G12" s="9">
        <v>0</v>
      </c>
      <c r="H12" s="9">
        <v>0</v>
      </c>
      <c r="I12" s="9">
        <v>0</v>
      </c>
    </row>
    <row r="13" spans="2:9" ht="38.25" customHeight="1">
      <c r="B13" s="36" t="s">
        <v>147</v>
      </c>
      <c r="C13" s="37">
        <f aca="true" t="shared" si="2" ref="C13:I13">SUM(C14:C16)</f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</row>
    <row r="14" spans="2:9" ht="38.25" customHeight="1">
      <c r="B14" s="38" t="s">
        <v>148</v>
      </c>
      <c r="C14" s="9">
        <v>0</v>
      </c>
      <c r="D14" s="9">
        <v>0</v>
      </c>
      <c r="E14" s="9">
        <v>0</v>
      </c>
      <c r="F14" s="9"/>
      <c r="G14" s="9">
        <v>0</v>
      </c>
      <c r="H14" s="9">
        <v>0</v>
      </c>
      <c r="I14" s="9">
        <v>0</v>
      </c>
    </row>
    <row r="15" spans="2:9" ht="38.25" customHeight="1">
      <c r="B15" s="38" t="s">
        <v>149</v>
      </c>
      <c r="C15" s="9">
        <v>0</v>
      </c>
      <c r="D15" s="9">
        <v>0</v>
      </c>
      <c r="E15" s="9">
        <v>0</v>
      </c>
      <c r="F15" s="9"/>
      <c r="G15" s="9">
        <v>0</v>
      </c>
      <c r="H15" s="9">
        <v>0</v>
      </c>
      <c r="I15" s="9">
        <v>0</v>
      </c>
    </row>
    <row r="16" spans="2:9" ht="38.25" customHeight="1">
      <c r="B16" s="38" t="s">
        <v>150</v>
      </c>
      <c r="C16" s="9">
        <v>0</v>
      </c>
      <c r="D16" s="9">
        <v>0</v>
      </c>
      <c r="E16" s="9">
        <v>0</v>
      </c>
      <c r="F16" s="9"/>
      <c r="G16" s="9">
        <v>0</v>
      </c>
      <c r="H16" s="9">
        <v>0</v>
      </c>
      <c r="I16" s="9">
        <v>0</v>
      </c>
    </row>
    <row r="17" spans="2:9" ht="38.25" customHeight="1">
      <c r="B17" s="36" t="s">
        <v>151</v>
      </c>
      <c r="C17" s="9">
        <v>3231600.16</v>
      </c>
      <c r="D17" s="39"/>
      <c r="E17" s="39"/>
      <c r="F17" s="39"/>
      <c r="G17" s="40">
        <f>'[1]2.- situac financiera F1'!$J$37</f>
        <v>971687.9999999944</v>
      </c>
      <c r="H17" s="39"/>
      <c r="I17" s="39"/>
    </row>
    <row r="18" spans="2:9" ht="18.75" customHeight="1">
      <c r="B18" s="41"/>
      <c r="C18" s="9"/>
      <c r="D18" s="9"/>
      <c r="E18" s="9"/>
      <c r="F18" s="9"/>
      <c r="G18" s="9"/>
      <c r="H18" s="9"/>
      <c r="I18" s="9"/>
    </row>
    <row r="19" spans="2:9" ht="53.25" customHeight="1">
      <c r="B19" s="42" t="s">
        <v>152</v>
      </c>
      <c r="C19" s="37">
        <f aca="true" t="shared" si="3" ref="C19:I19">C8+C17</f>
        <v>3231600.16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971687.9999999944</v>
      </c>
      <c r="H19" s="37">
        <f t="shared" si="3"/>
        <v>0</v>
      </c>
      <c r="I19" s="37">
        <f t="shared" si="3"/>
        <v>0</v>
      </c>
    </row>
    <row r="20" spans="2:9" ht="18">
      <c r="B20" s="36"/>
      <c r="C20" s="37"/>
      <c r="D20" s="37"/>
      <c r="E20" s="37"/>
      <c r="F20" s="37"/>
      <c r="G20" s="37"/>
      <c r="H20" s="37"/>
      <c r="I20" s="37"/>
    </row>
    <row r="21" spans="2:9" ht="51" customHeight="1">
      <c r="B21" s="36" t="s">
        <v>153</v>
      </c>
      <c r="C21" s="37">
        <f aca="true" t="shared" si="4" ref="C21:I21">SUM(C22:C24)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</row>
    <row r="22" spans="2:9" ht="38.25" customHeight="1">
      <c r="B22" s="41" t="s">
        <v>154</v>
      </c>
      <c r="C22" s="9"/>
      <c r="D22" s="9"/>
      <c r="E22" s="9"/>
      <c r="F22" s="9"/>
      <c r="G22" s="9">
        <f>C22+D22-E22+F22</f>
        <v>0</v>
      </c>
      <c r="H22" s="9"/>
      <c r="I22" s="9"/>
    </row>
    <row r="23" spans="2:9" ht="38.25" customHeight="1">
      <c r="B23" s="41" t="s">
        <v>155</v>
      </c>
      <c r="C23" s="9"/>
      <c r="D23" s="9"/>
      <c r="E23" s="9"/>
      <c r="F23" s="9"/>
      <c r="G23" s="9">
        <f>C23+D23-E23+F23</f>
        <v>0</v>
      </c>
      <c r="H23" s="9"/>
      <c r="I23" s="9"/>
    </row>
    <row r="24" spans="2:9" ht="38.25" customHeight="1">
      <c r="B24" s="41" t="s">
        <v>156</v>
      </c>
      <c r="C24" s="9"/>
      <c r="D24" s="9"/>
      <c r="E24" s="9"/>
      <c r="F24" s="9"/>
      <c r="G24" s="9">
        <f>C24+D24-E24+F24</f>
        <v>0</v>
      </c>
      <c r="H24" s="9"/>
      <c r="I24" s="9"/>
    </row>
    <row r="25" spans="2:9" ht="20.25" customHeight="1">
      <c r="B25" s="43"/>
      <c r="C25" s="44"/>
      <c r="D25" s="44"/>
      <c r="E25" s="44"/>
      <c r="F25" s="44"/>
      <c r="G25" s="44"/>
      <c r="H25" s="44"/>
      <c r="I25" s="44"/>
    </row>
    <row r="26" spans="2:9" ht="57" customHeight="1">
      <c r="B26" s="42" t="s">
        <v>157</v>
      </c>
      <c r="C26" s="37">
        <f>SUM(C27:C29)</f>
        <v>0</v>
      </c>
      <c r="D26" s="37">
        <f aca="true" t="shared" si="5" ref="D26:I26">SUM(D27:D29)</f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37">
        <f t="shared" si="5"/>
        <v>0</v>
      </c>
      <c r="I26" s="37">
        <f t="shared" si="5"/>
        <v>0</v>
      </c>
    </row>
    <row r="27" spans="2:9" ht="38.25" customHeight="1">
      <c r="B27" s="41" t="s">
        <v>158</v>
      </c>
      <c r="C27" s="9"/>
      <c r="D27" s="9"/>
      <c r="E27" s="9"/>
      <c r="F27" s="9"/>
      <c r="G27" s="9">
        <f>C27+D27-E27+F27</f>
        <v>0</v>
      </c>
      <c r="H27" s="9"/>
      <c r="I27" s="9"/>
    </row>
    <row r="28" spans="2:9" ht="38.25" customHeight="1">
      <c r="B28" s="41" t="s">
        <v>159</v>
      </c>
      <c r="C28" s="9"/>
      <c r="D28" s="9"/>
      <c r="E28" s="9"/>
      <c r="F28" s="9"/>
      <c r="G28" s="9">
        <f>C28+D28-E28+F28</f>
        <v>0</v>
      </c>
      <c r="H28" s="9"/>
      <c r="I28" s="9"/>
    </row>
    <row r="29" spans="2:9" ht="38.25" customHeight="1">
      <c r="B29" s="41" t="s">
        <v>160</v>
      </c>
      <c r="C29" s="9"/>
      <c r="D29" s="9"/>
      <c r="E29" s="9"/>
      <c r="F29" s="9"/>
      <c r="G29" s="9">
        <f>C29+D29-E29+F29</f>
        <v>0</v>
      </c>
      <c r="H29" s="9"/>
      <c r="I29" s="9"/>
    </row>
    <row r="30" spans="2:9" ht="11.25" customHeight="1" thickBot="1">
      <c r="B30" s="45"/>
      <c r="C30" s="46"/>
      <c r="D30" s="46"/>
      <c r="E30" s="46"/>
      <c r="F30" s="46"/>
      <c r="G30" s="46"/>
      <c r="H30" s="46"/>
      <c r="I30" s="46"/>
    </row>
    <row r="31" spans="2:9" ht="18.75" customHeight="1">
      <c r="B31" s="180" t="s">
        <v>161</v>
      </c>
      <c r="C31" s="180"/>
      <c r="D31" s="180"/>
      <c r="E31" s="180"/>
      <c r="F31" s="180"/>
      <c r="G31" s="180"/>
      <c r="H31" s="180"/>
      <c r="I31" s="180"/>
    </row>
    <row r="32" spans="2:9" ht="18.75">
      <c r="B32" s="47" t="s">
        <v>162</v>
      </c>
      <c r="C32" s="48"/>
      <c r="D32" s="49"/>
      <c r="E32" s="49"/>
      <c r="F32" s="49"/>
      <c r="G32" s="49"/>
      <c r="H32" s="49"/>
      <c r="I32" s="49"/>
    </row>
    <row r="33" spans="2:9" ht="18.75" thickBot="1">
      <c r="B33" s="47"/>
      <c r="C33" s="48"/>
      <c r="D33" s="48"/>
      <c r="E33" s="48"/>
      <c r="F33" s="48"/>
      <c r="G33" s="48"/>
      <c r="H33" s="48"/>
      <c r="I33" s="48"/>
    </row>
    <row r="34" spans="2:9" ht="38.25" customHeight="1">
      <c r="B34" s="181" t="s">
        <v>163</v>
      </c>
      <c r="C34" s="181" t="s">
        <v>164</v>
      </c>
      <c r="D34" s="181" t="s">
        <v>165</v>
      </c>
      <c r="E34" s="50" t="s">
        <v>166</v>
      </c>
      <c r="F34" s="181" t="s">
        <v>167</v>
      </c>
      <c r="G34" s="50" t="s">
        <v>168</v>
      </c>
      <c r="H34" s="48"/>
      <c r="I34" s="48"/>
    </row>
    <row r="35" spans="2:9" ht="36" customHeight="1" thickBot="1">
      <c r="B35" s="182"/>
      <c r="C35" s="182"/>
      <c r="D35" s="182"/>
      <c r="E35" s="51" t="s">
        <v>169</v>
      </c>
      <c r="F35" s="182"/>
      <c r="G35" s="51" t="s">
        <v>170</v>
      </c>
      <c r="H35" s="48"/>
      <c r="I35" s="48"/>
    </row>
    <row r="36" spans="2:9" ht="51" customHeight="1">
      <c r="B36" s="52" t="s">
        <v>171</v>
      </c>
      <c r="C36" s="37">
        <f>SUM(C37:C39)</f>
        <v>0</v>
      </c>
      <c r="D36" s="37">
        <f>SUM(D37:D39)</f>
        <v>0</v>
      </c>
      <c r="E36" s="37">
        <f>SUM(E37:E39)</f>
        <v>0</v>
      </c>
      <c r="F36" s="37">
        <f>SUM(F37:F39)</f>
        <v>0</v>
      </c>
      <c r="G36" s="37">
        <f>SUM(G37:G39)</f>
        <v>0</v>
      </c>
      <c r="H36" s="48"/>
      <c r="I36" s="48"/>
    </row>
    <row r="37" spans="2:9" ht="36" customHeight="1">
      <c r="B37" s="41" t="s">
        <v>172</v>
      </c>
      <c r="C37" s="8"/>
      <c r="D37" s="8"/>
      <c r="E37" s="8"/>
      <c r="F37" s="8"/>
      <c r="G37" s="8"/>
      <c r="H37" s="48"/>
      <c r="I37" s="48"/>
    </row>
    <row r="38" spans="2:9" ht="36" customHeight="1">
      <c r="B38" s="41" t="s">
        <v>173</v>
      </c>
      <c r="C38" s="8"/>
      <c r="D38" s="8"/>
      <c r="E38" s="8"/>
      <c r="F38" s="8"/>
      <c r="G38" s="8"/>
      <c r="H38" s="48"/>
      <c r="I38" s="48"/>
    </row>
    <row r="39" spans="2:9" ht="36" customHeight="1" thickBot="1">
      <c r="B39" s="53" t="s">
        <v>174</v>
      </c>
      <c r="C39" s="54"/>
      <c r="D39" s="54"/>
      <c r="E39" s="54"/>
      <c r="F39" s="54"/>
      <c r="G39" s="54"/>
      <c r="H39" s="48"/>
      <c r="I39" s="4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="70" zoomScaleNormal="70" zoomScalePageLayoutView="0" workbookViewId="0" topLeftCell="A1">
      <selection activeCell="C48" sqref="C4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4" width="14.57421875" style="0" customWidth="1"/>
    <col min="5" max="5" width="20.421875" style="0" customWidth="1"/>
    <col min="6" max="7" width="14.57421875" style="0" customWidth="1"/>
    <col min="8" max="8" width="19.8515625" style="0" customWidth="1"/>
    <col min="9" max="9" width="24.140625" style="0" customWidth="1"/>
    <col min="10" max="10" width="16.7109375" style="0" customWidth="1"/>
    <col min="11" max="11" width="17.00390625" style="0" customWidth="1"/>
    <col min="12" max="12" width="14.57421875" style="0" customWidth="1"/>
  </cols>
  <sheetData>
    <row r="1" ht="15.75" thickBot="1"/>
    <row r="2" spans="2:12" ht="18.75" thickBot="1">
      <c r="B2" s="174" t="s">
        <v>122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ht="18" customHeight="1" thickBot="1">
      <c r="B3" s="177" t="s">
        <v>175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ht="18" customHeight="1" thickBot="1">
      <c r="B4" s="177" t="s">
        <v>125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8.75" thickBot="1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162">
      <c r="B6" s="55" t="s">
        <v>176</v>
      </c>
      <c r="C6" s="30" t="s">
        <v>177</v>
      </c>
      <c r="D6" s="30" t="s">
        <v>178</v>
      </c>
      <c r="E6" s="30" t="s">
        <v>179</v>
      </c>
      <c r="F6" s="30" t="s">
        <v>180</v>
      </c>
      <c r="G6" s="30" t="s">
        <v>181</v>
      </c>
      <c r="H6" s="30" t="s">
        <v>182</v>
      </c>
      <c r="I6" s="30" t="s">
        <v>183</v>
      </c>
      <c r="J6" s="30" t="s">
        <v>184</v>
      </c>
      <c r="K6" s="30" t="s">
        <v>185</v>
      </c>
      <c r="L6" s="30" t="s">
        <v>186</v>
      </c>
    </row>
    <row r="7" spans="2:12" ht="18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187</v>
      </c>
      <c r="H7" s="35" t="s">
        <v>140</v>
      </c>
      <c r="I7" s="35" t="s">
        <v>141</v>
      </c>
      <c r="J7" s="35" t="s">
        <v>188</v>
      </c>
      <c r="K7" s="35" t="s">
        <v>189</v>
      </c>
      <c r="L7" s="35" t="s">
        <v>190</v>
      </c>
    </row>
    <row r="8" spans="2:12" ht="18.75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72" customHeight="1">
      <c r="B9" s="23" t="s">
        <v>191</v>
      </c>
      <c r="C9" s="37">
        <f>SUM(C10:C13)</f>
        <v>0</v>
      </c>
      <c r="D9" s="37">
        <f aca="true" t="shared" si="0" ref="D9:L9">SUM(D10:D13)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</row>
    <row r="10" spans="2:12" ht="25.5" customHeight="1">
      <c r="B10" s="58" t="s">
        <v>192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24" customHeight="1">
      <c r="B11" s="58" t="s">
        <v>193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23.25" customHeight="1">
      <c r="B12" s="58" t="s">
        <v>194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21" customHeight="1">
      <c r="B13" s="58" t="s">
        <v>195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8">
      <c r="B14" s="10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63" customHeight="1">
      <c r="B15" s="23" t="s">
        <v>196</v>
      </c>
      <c r="C15" s="37">
        <f>SUM(C16:C19)</f>
        <v>0</v>
      </c>
      <c r="D15" s="37">
        <f aca="true" t="shared" si="2" ref="D15:L15">SUM(D16:D19)</f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</row>
    <row r="16" spans="2:12" ht="22.5" customHeight="1">
      <c r="B16" s="58" t="s">
        <v>197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22.5" customHeight="1">
      <c r="B17" s="58" t="s">
        <v>198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21.75" customHeight="1">
      <c r="B18" s="58" t="s">
        <v>199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21" customHeight="1">
      <c r="B19" s="58" t="s">
        <v>200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8">
      <c r="B20" s="10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03.5" customHeight="1">
      <c r="B21" s="23" t="s">
        <v>201</v>
      </c>
      <c r="C21" s="37">
        <f>C9+C15</f>
        <v>0</v>
      </c>
      <c r="D21" s="37">
        <f aca="true" t="shared" si="3" ref="D21:L21">D9+D15</f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3"/>
        <v>0</v>
      </c>
      <c r="L21" s="37">
        <f t="shared" si="3"/>
        <v>0</v>
      </c>
    </row>
    <row r="22" spans="2:12" ht="18.75" thickBot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6"/>
  <sheetViews>
    <sheetView zoomScale="80" zoomScaleNormal="80" zoomScalePageLayoutView="0" workbookViewId="0" topLeftCell="A1">
      <selection activeCell="E83" sqref="E83"/>
    </sheetView>
  </sheetViews>
  <sheetFormatPr defaultColWidth="11.421875" defaultRowHeight="15"/>
  <cols>
    <col min="1" max="1" width="2.57421875" style="1" customWidth="1"/>
    <col min="2" max="2" width="93.28125" style="1" customWidth="1"/>
    <col min="3" max="3" width="20.28125" style="1" customWidth="1"/>
    <col min="4" max="4" width="20.421875" style="1" customWidth="1"/>
    <col min="5" max="5" width="20.8515625" style="1" customWidth="1"/>
    <col min="6" max="16384" width="11.421875" style="1" customWidth="1"/>
  </cols>
  <sheetData>
    <row r="1" spans="2:7" s="61" customFormat="1" ht="24" customHeight="1">
      <c r="B1" s="165" t="s">
        <v>122</v>
      </c>
      <c r="C1" s="166"/>
      <c r="D1" s="166"/>
      <c r="E1" s="167"/>
      <c r="F1" s="62"/>
      <c r="G1" s="62"/>
    </row>
    <row r="2" spans="2:5" s="61" customFormat="1" ht="21" customHeight="1">
      <c r="B2" s="186" t="s">
        <v>202</v>
      </c>
      <c r="C2" s="187"/>
      <c r="D2" s="187"/>
      <c r="E2" s="188"/>
    </row>
    <row r="3" spans="2:5" s="61" customFormat="1" ht="20.25" customHeight="1">
      <c r="B3" s="186" t="s">
        <v>203</v>
      </c>
      <c r="C3" s="187"/>
      <c r="D3" s="187"/>
      <c r="E3" s="188"/>
    </row>
    <row r="4" spans="2:5" s="61" customFormat="1" ht="18.75" thickBot="1">
      <c r="B4" s="189" t="s">
        <v>1</v>
      </c>
      <c r="C4" s="190"/>
      <c r="D4" s="190"/>
      <c r="E4" s="191"/>
    </row>
    <row r="5" spans="2:5" s="61" customFormat="1" ht="15" customHeight="1" thickBot="1">
      <c r="B5" s="63"/>
      <c r="C5" s="63"/>
      <c r="D5" s="63"/>
      <c r="E5" s="63"/>
    </row>
    <row r="6" spans="2:5" s="61" customFormat="1" ht="18">
      <c r="B6" s="192" t="s">
        <v>2</v>
      </c>
      <c r="C6" s="31" t="s">
        <v>204</v>
      </c>
      <c r="D6" s="194" t="s">
        <v>205</v>
      </c>
      <c r="E6" s="31" t="s">
        <v>206</v>
      </c>
    </row>
    <row r="7" spans="2:5" s="61" customFormat="1" ht="18.75" thickBot="1">
      <c r="B7" s="193"/>
      <c r="C7" s="32" t="s">
        <v>207</v>
      </c>
      <c r="D7" s="195"/>
      <c r="E7" s="32" t="s">
        <v>208</v>
      </c>
    </row>
    <row r="8" spans="2:5" ht="30.75" customHeight="1">
      <c r="B8" s="64" t="s">
        <v>209</v>
      </c>
      <c r="C8" s="65">
        <f>SUM(C9:C11)</f>
        <v>89477665</v>
      </c>
      <c r="D8" s="65">
        <f>SUM(D9:D11)</f>
        <v>66873665.5</v>
      </c>
      <c r="E8" s="65">
        <f>SUM(E9:E11)</f>
        <v>66873665.5</v>
      </c>
    </row>
    <row r="9" spans="2:5" ht="25.5" customHeight="1">
      <c r="B9" s="21" t="s">
        <v>210</v>
      </c>
      <c r="C9" s="66">
        <v>17443056</v>
      </c>
      <c r="D9" s="66">
        <v>13074203.8</v>
      </c>
      <c r="E9" s="66">
        <v>13074203.8</v>
      </c>
    </row>
    <row r="10" spans="2:5" ht="29.25" customHeight="1">
      <c r="B10" s="21" t="s">
        <v>211</v>
      </c>
      <c r="C10" s="66">
        <v>72034609</v>
      </c>
      <c r="D10" s="66">
        <v>53799461.7</v>
      </c>
      <c r="E10" s="66">
        <v>53799461.7</v>
      </c>
    </row>
    <row r="11" spans="2:5" ht="26.25" customHeight="1">
      <c r="B11" s="21" t="s">
        <v>212</v>
      </c>
      <c r="C11" s="66">
        <f>C47</f>
        <v>0</v>
      </c>
      <c r="D11" s="66">
        <f>D47</f>
        <v>0</v>
      </c>
      <c r="E11" s="66">
        <f>E47</f>
        <v>0</v>
      </c>
    </row>
    <row r="12" spans="2:5" ht="21.75" customHeight="1">
      <c r="B12" s="64"/>
      <c r="C12" s="66"/>
      <c r="D12" s="66"/>
      <c r="E12" s="66"/>
    </row>
    <row r="13" spans="2:5" ht="28.5" customHeight="1">
      <c r="B13" s="64" t="s">
        <v>213</v>
      </c>
      <c r="C13" s="65">
        <f>SUM(C14:C15)</f>
        <v>89477665</v>
      </c>
      <c r="D13" s="65">
        <f>SUM(D14:D15)</f>
        <v>55542913.75</v>
      </c>
      <c r="E13" s="65">
        <f>SUM(E14:E15)</f>
        <v>55272094.03</v>
      </c>
    </row>
    <row r="14" spans="2:5" ht="23.25" customHeight="1">
      <c r="B14" s="21" t="s">
        <v>214</v>
      </c>
      <c r="C14" s="66">
        <v>17443056</v>
      </c>
      <c r="D14" s="66">
        <v>12223031.01</v>
      </c>
      <c r="E14" s="66">
        <v>12205349.01</v>
      </c>
    </row>
    <row r="15" spans="2:5" ht="23.25" customHeight="1">
      <c r="B15" s="21" t="s">
        <v>215</v>
      </c>
      <c r="C15" s="66">
        <v>72034609</v>
      </c>
      <c r="D15" s="66">
        <v>43319882.74</v>
      </c>
      <c r="E15" s="66">
        <v>43066745.02</v>
      </c>
    </row>
    <row r="16" spans="2:5" ht="18">
      <c r="B16" s="67"/>
      <c r="C16" s="66"/>
      <c r="D16" s="66"/>
      <c r="E16" s="66"/>
    </row>
    <row r="17" spans="2:5" ht="27.75" customHeight="1">
      <c r="B17" s="64" t="s">
        <v>216</v>
      </c>
      <c r="C17" s="65">
        <f>SUM(C18:C19)</f>
        <v>0</v>
      </c>
      <c r="D17" s="65">
        <f>SUM(D18:D19)</f>
        <v>0</v>
      </c>
      <c r="E17" s="65">
        <f>SUM(E18:E19)</f>
        <v>0</v>
      </c>
    </row>
    <row r="18" spans="2:5" ht="36">
      <c r="B18" s="21" t="s">
        <v>217</v>
      </c>
      <c r="C18" s="68"/>
      <c r="D18" s="66"/>
      <c r="E18" s="66"/>
    </row>
    <row r="19" spans="2:5" ht="36">
      <c r="B19" s="21" t="s">
        <v>218</v>
      </c>
      <c r="C19" s="68"/>
      <c r="D19" s="66"/>
      <c r="E19" s="66"/>
    </row>
    <row r="20" spans="2:5" ht="18">
      <c r="B20" s="67"/>
      <c r="C20" s="66"/>
      <c r="D20" s="66"/>
      <c r="E20" s="66"/>
    </row>
    <row r="21" spans="2:5" ht="28.5" customHeight="1">
      <c r="B21" s="64" t="s">
        <v>219</v>
      </c>
      <c r="C21" s="65">
        <f>C8-C13+C17</f>
        <v>0</v>
      </c>
      <c r="D21" s="69">
        <f>D8-D13+D17</f>
        <v>11330751.75</v>
      </c>
      <c r="E21" s="69">
        <f>E8-E13+E17</f>
        <v>11601571.469999999</v>
      </c>
    </row>
    <row r="22" spans="2:5" ht="18">
      <c r="B22" s="64"/>
      <c r="C22" s="66"/>
      <c r="D22" s="70"/>
      <c r="E22" s="70"/>
    </row>
    <row r="23" spans="2:5" ht="33.75" customHeight="1">
      <c r="B23" s="64" t="s">
        <v>220</v>
      </c>
      <c r="C23" s="65">
        <f>C21-C11</f>
        <v>0</v>
      </c>
      <c r="D23" s="69">
        <f>D21-D11</f>
        <v>11330751.75</v>
      </c>
      <c r="E23" s="69">
        <f>E21-E11</f>
        <v>11601571.469999999</v>
      </c>
    </row>
    <row r="24" spans="2:5" ht="18">
      <c r="B24" s="64"/>
      <c r="C24" s="66"/>
      <c r="D24" s="70"/>
      <c r="E24" s="70"/>
    </row>
    <row r="25" spans="2:5" ht="45" customHeight="1">
      <c r="B25" s="64" t="s">
        <v>221</v>
      </c>
      <c r="C25" s="65">
        <f>C23-C17</f>
        <v>0</v>
      </c>
      <c r="D25" s="65">
        <f>D23-D17</f>
        <v>11330751.75</v>
      </c>
      <c r="E25" s="65">
        <f>E23-E17</f>
        <v>11601571.469999999</v>
      </c>
    </row>
    <row r="26" spans="2:5" ht="18.75" thickBot="1">
      <c r="B26" s="71"/>
      <c r="C26" s="72"/>
      <c r="D26" s="72"/>
      <c r="E26" s="72"/>
    </row>
    <row r="27" spans="2:5" ht="18" customHeight="1" thickBot="1">
      <c r="B27" s="185"/>
      <c r="C27" s="185"/>
      <c r="D27" s="185"/>
      <c r="E27" s="185"/>
    </row>
    <row r="28" spans="2:5" ht="18.75" thickBot="1">
      <c r="B28" s="73" t="s">
        <v>222</v>
      </c>
      <c r="C28" s="74" t="s">
        <v>223</v>
      </c>
      <c r="D28" s="74" t="s">
        <v>205</v>
      </c>
      <c r="E28" s="74" t="s">
        <v>224</v>
      </c>
    </row>
    <row r="29" spans="2:5" ht="18">
      <c r="B29" s="75"/>
      <c r="C29" s="76"/>
      <c r="D29" s="76"/>
      <c r="E29" s="76"/>
    </row>
    <row r="30" spans="2:5" ht="27.75" customHeight="1">
      <c r="B30" s="64" t="s">
        <v>225</v>
      </c>
      <c r="C30" s="65">
        <f>SUM(C31:C32)</f>
        <v>0</v>
      </c>
      <c r="D30" s="69">
        <f>SUM(D31:D32)</f>
        <v>0</v>
      </c>
      <c r="E30" s="69">
        <f>SUM(E31:E32)</f>
        <v>0</v>
      </c>
    </row>
    <row r="31" spans="2:5" ht="21.75" customHeight="1">
      <c r="B31" s="21" t="s">
        <v>226</v>
      </c>
      <c r="C31" s="66"/>
      <c r="D31" s="70"/>
      <c r="E31" s="70"/>
    </row>
    <row r="32" spans="2:5" ht="24.75" customHeight="1">
      <c r="B32" s="21" t="s">
        <v>227</v>
      </c>
      <c r="C32" s="66"/>
      <c r="D32" s="70"/>
      <c r="E32" s="70"/>
    </row>
    <row r="33" spans="2:5" ht="18">
      <c r="B33" s="64"/>
      <c r="C33" s="66"/>
      <c r="D33" s="66"/>
      <c r="E33" s="66"/>
    </row>
    <row r="34" spans="2:5" ht="27" customHeight="1">
      <c r="B34" s="64" t="s">
        <v>228</v>
      </c>
      <c r="C34" s="65">
        <f>C25-C30</f>
        <v>0</v>
      </c>
      <c r="D34" s="65">
        <f>D25-D30</f>
        <v>11330751.75</v>
      </c>
      <c r="E34" s="65">
        <f>E25-E30</f>
        <v>11601571.469999999</v>
      </c>
    </row>
    <row r="35" spans="2:5" ht="18.75" thickBot="1">
      <c r="B35" s="77"/>
      <c r="C35" s="78"/>
      <c r="D35" s="78"/>
      <c r="E35" s="78"/>
    </row>
    <row r="36" spans="2:5" ht="18.75" customHeight="1" thickBot="1">
      <c r="B36" s="79"/>
      <c r="C36" s="79"/>
      <c r="D36" s="79"/>
      <c r="E36" s="79"/>
    </row>
    <row r="37" spans="2:5" ht="18">
      <c r="B37" s="183" t="s">
        <v>222</v>
      </c>
      <c r="C37" s="181" t="s">
        <v>229</v>
      </c>
      <c r="D37" s="181" t="s">
        <v>205</v>
      </c>
      <c r="E37" s="50" t="s">
        <v>206</v>
      </c>
    </row>
    <row r="38" spans="2:5" ht="18.75" thickBot="1">
      <c r="B38" s="184"/>
      <c r="C38" s="182"/>
      <c r="D38" s="182"/>
      <c r="E38" s="51" t="s">
        <v>224</v>
      </c>
    </row>
    <row r="39" spans="2:5" ht="18">
      <c r="B39" s="75"/>
      <c r="C39" s="76"/>
      <c r="D39" s="76"/>
      <c r="E39" s="76"/>
    </row>
    <row r="40" spans="2:5" ht="23.25" customHeight="1">
      <c r="B40" s="64" t="s">
        <v>230</v>
      </c>
      <c r="C40" s="65">
        <f>SUM(C41:C42)</f>
        <v>0</v>
      </c>
      <c r="D40" s="65">
        <f>SUM(D41:D42)</f>
        <v>0</v>
      </c>
      <c r="E40" s="65">
        <f>SUM(E41:E42)</f>
        <v>0</v>
      </c>
    </row>
    <row r="41" spans="2:5" ht="36" customHeight="1">
      <c r="B41" s="21" t="s">
        <v>231</v>
      </c>
      <c r="C41" s="66"/>
      <c r="D41" s="70"/>
      <c r="E41" s="70"/>
    </row>
    <row r="42" spans="2:5" ht="44.25" customHeight="1">
      <c r="B42" s="21" t="s">
        <v>232</v>
      </c>
      <c r="C42" s="66"/>
      <c r="D42" s="70"/>
      <c r="E42" s="70"/>
    </row>
    <row r="43" spans="2:5" ht="26.25" customHeight="1">
      <c r="B43" s="64" t="s">
        <v>233</v>
      </c>
      <c r="C43" s="65">
        <f>SUM(C44:C45)</f>
        <v>0</v>
      </c>
      <c r="D43" s="65">
        <f>SUM(D44:D45)</f>
        <v>0</v>
      </c>
      <c r="E43" s="65">
        <f>SUM(E44:E45)</f>
        <v>0</v>
      </c>
    </row>
    <row r="44" spans="2:5" ht="26.25" customHeight="1">
      <c r="B44" s="21" t="s">
        <v>234</v>
      </c>
      <c r="C44" s="66"/>
      <c r="D44" s="70"/>
      <c r="E44" s="70"/>
    </row>
    <row r="45" spans="2:5" ht="24.75" customHeight="1">
      <c r="B45" s="21" t="s">
        <v>235</v>
      </c>
      <c r="C45" s="66"/>
      <c r="D45" s="70"/>
      <c r="E45" s="70"/>
    </row>
    <row r="46" spans="2:5" ht="18">
      <c r="B46" s="64"/>
      <c r="C46" s="66"/>
      <c r="D46" s="66"/>
      <c r="E46" s="66"/>
    </row>
    <row r="47" spans="2:5" ht="26.25" customHeight="1">
      <c r="B47" s="64" t="s">
        <v>236</v>
      </c>
      <c r="C47" s="65">
        <f>C40-C43</f>
        <v>0</v>
      </c>
      <c r="D47" s="69">
        <f>D40-D43</f>
        <v>0</v>
      </c>
      <c r="E47" s="69">
        <f>E40-E43</f>
        <v>0</v>
      </c>
    </row>
    <row r="48" spans="2:5" ht="18.75" thickBot="1">
      <c r="B48" s="77"/>
      <c r="C48" s="80"/>
      <c r="D48" s="77"/>
      <c r="E48" s="77"/>
    </row>
    <row r="49" spans="2:5" ht="18">
      <c r="B49" s="81"/>
      <c r="C49" s="81"/>
      <c r="D49" s="81"/>
      <c r="E49" s="81"/>
    </row>
    <row r="50" spans="2:5" ht="18">
      <c r="B50" s="81"/>
      <c r="C50" s="81"/>
      <c r="D50" s="81"/>
      <c r="E50" s="81"/>
    </row>
    <row r="51" spans="2:5" ht="19.5" customHeight="1" thickBot="1">
      <c r="B51" s="79"/>
      <c r="C51" s="79"/>
      <c r="D51" s="79"/>
      <c r="E51" s="79"/>
    </row>
    <row r="52" spans="2:5" ht="18">
      <c r="B52" s="183" t="s">
        <v>222</v>
      </c>
      <c r="C52" s="50" t="s">
        <v>204</v>
      </c>
      <c r="D52" s="181" t="s">
        <v>205</v>
      </c>
      <c r="E52" s="50" t="s">
        <v>206</v>
      </c>
    </row>
    <row r="53" spans="2:5" ht="18.75" thickBot="1">
      <c r="B53" s="184"/>
      <c r="C53" s="51" t="s">
        <v>223</v>
      </c>
      <c r="D53" s="182"/>
      <c r="E53" s="51" t="s">
        <v>224</v>
      </c>
    </row>
    <row r="54" spans="2:5" ht="18">
      <c r="B54" s="75"/>
      <c r="C54" s="82"/>
      <c r="D54" s="82"/>
      <c r="E54" s="82"/>
    </row>
    <row r="55" spans="2:5" ht="18">
      <c r="B55" s="67" t="s">
        <v>237</v>
      </c>
      <c r="C55" s="66">
        <f>C9</f>
        <v>17443056</v>
      </c>
      <c r="D55" s="66">
        <f>D9</f>
        <v>13074203.8</v>
      </c>
      <c r="E55" s="66">
        <f>E9</f>
        <v>13074203.8</v>
      </c>
    </row>
    <row r="56" spans="2:5" ht="18">
      <c r="B56" s="67"/>
      <c r="C56" s="66"/>
      <c r="D56" s="70"/>
      <c r="E56" s="70"/>
    </row>
    <row r="57" spans="2:5" ht="36">
      <c r="B57" s="41" t="s">
        <v>238</v>
      </c>
      <c r="C57" s="66">
        <v>0</v>
      </c>
      <c r="D57" s="70">
        <v>0</v>
      </c>
      <c r="E57" s="70">
        <f>E41-E44</f>
        <v>0</v>
      </c>
    </row>
    <row r="58" spans="2:5" ht="18">
      <c r="B58" s="21" t="s">
        <v>231</v>
      </c>
      <c r="C58" s="66">
        <v>0</v>
      </c>
      <c r="D58" s="70">
        <v>0</v>
      </c>
      <c r="E58" s="70">
        <f>E41</f>
        <v>0</v>
      </c>
    </row>
    <row r="59" spans="2:5" ht="18">
      <c r="B59" s="21" t="s">
        <v>234</v>
      </c>
      <c r="C59" s="66">
        <v>0</v>
      </c>
      <c r="D59" s="70">
        <v>0</v>
      </c>
      <c r="E59" s="70">
        <f>E44</f>
        <v>0</v>
      </c>
    </row>
    <row r="60" spans="2:5" ht="18">
      <c r="B60" s="21"/>
      <c r="C60" s="66"/>
      <c r="D60" s="70"/>
      <c r="E60" s="70"/>
    </row>
    <row r="61" spans="2:5" ht="18">
      <c r="B61" s="21" t="s">
        <v>214</v>
      </c>
      <c r="C61" s="66">
        <f>C14</f>
        <v>17443056</v>
      </c>
      <c r="D61" s="66">
        <f>D14</f>
        <v>12223031.01</v>
      </c>
      <c r="E61" s="66">
        <f>E14</f>
        <v>12205349.01</v>
      </c>
    </row>
    <row r="62" spans="2:5" ht="18">
      <c r="B62" s="21"/>
      <c r="C62" s="66"/>
      <c r="D62" s="66"/>
      <c r="E62" s="66"/>
    </row>
    <row r="63" spans="2:5" ht="36">
      <c r="B63" s="21" t="s">
        <v>217</v>
      </c>
      <c r="C63" s="83"/>
      <c r="D63" s="66">
        <f>D18</f>
        <v>0</v>
      </c>
      <c r="E63" s="66">
        <f>E18</f>
        <v>0</v>
      </c>
    </row>
    <row r="64" spans="2:5" ht="18">
      <c r="B64" s="21"/>
      <c r="C64" s="66"/>
      <c r="D64" s="66"/>
      <c r="E64" s="66"/>
    </row>
    <row r="65" spans="2:5" ht="36">
      <c r="B65" s="52" t="s">
        <v>239</v>
      </c>
      <c r="C65" s="65">
        <f>C55+C57-C61+C63</f>
        <v>0</v>
      </c>
      <c r="D65" s="69">
        <f>D55+D57-D61+D63</f>
        <v>851172.790000001</v>
      </c>
      <c r="E65" s="69">
        <f>E55+E57-E61+E63</f>
        <v>868854.790000001</v>
      </c>
    </row>
    <row r="66" spans="2:5" ht="18">
      <c r="B66" s="52"/>
      <c r="C66" s="65"/>
      <c r="D66" s="69"/>
      <c r="E66" s="69"/>
    </row>
    <row r="67" spans="2:5" ht="36">
      <c r="B67" s="52" t="s">
        <v>240</v>
      </c>
      <c r="C67" s="65">
        <f>C65-C57</f>
        <v>0</v>
      </c>
      <c r="D67" s="69">
        <f>D65-D57</f>
        <v>851172.790000001</v>
      </c>
      <c r="E67" s="69">
        <f>E65-E57</f>
        <v>868854.790000001</v>
      </c>
    </row>
    <row r="68" spans="2:5" ht="18.75" thickBot="1">
      <c r="B68" s="77"/>
      <c r="C68" s="80"/>
      <c r="D68" s="77"/>
      <c r="E68" s="77"/>
    </row>
    <row r="69" spans="2:5" ht="21" customHeight="1" thickBot="1">
      <c r="B69" s="81"/>
      <c r="C69" s="81"/>
      <c r="D69" s="81"/>
      <c r="E69" s="81"/>
    </row>
    <row r="70" spans="2:5" ht="18">
      <c r="B70" s="183" t="s">
        <v>222</v>
      </c>
      <c r="C70" s="181" t="s">
        <v>229</v>
      </c>
      <c r="D70" s="181" t="s">
        <v>205</v>
      </c>
      <c r="E70" s="50" t="s">
        <v>206</v>
      </c>
    </row>
    <row r="71" spans="2:5" ht="18.75" thickBot="1">
      <c r="B71" s="184"/>
      <c r="C71" s="182"/>
      <c r="D71" s="182"/>
      <c r="E71" s="51" t="s">
        <v>224</v>
      </c>
    </row>
    <row r="72" spans="2:5" ht="18">
      <c r="B72" s="75"/>
      <c r="C72" s="76"/>
      <c r="D72" s="76"/>
      <c r="E72" s="76"/>
    </row>
    <row r="73" spans="2:5" ht="18">
      <c r="B73" s="67" t="s">
        <v>211</v>
      </c>
      <c r="C73" s="66">
        <f>C10</f>
        <v>72034609</v>
      </c>
      <c r="D73" s="70">
        <f>D10</f>
        <v>53799461.7</v>
      </c>
      <c r="E73" s="70">
        <f>E10</f>
        <v>53799461.7</v>
      </c>
    </row>
    <row r="74" spans="2:5" ht="18">
      <c r="B74" s="67"/>
      <c r="C74" s="66"/>
      <c r="D74" s="70"/>
      <c r="E74" s="70"/>
    </row>
    <row r="75" spans="2:5" ht="36">
      <c r="B75" s="21" t="s">
        <v>241</v>
      </c>
      <c r="C75" s="66">
        <f>C76-C77</f>
        <v>0</v>
      </c>
      <c r="D75" s="70">
        <f>D76-D77</f>
        <v>0</v>
      </c>
      <c r="E75" s="70">
        <f>E76-E77</f>
        <v>0</v>
      </c>
    </row>
    <row r="76" spans="2:5" ht="36">
      <c r="B76" s="21" t="s">
        <v>232</v>
      </c>
      <c r="C76" s="66">
        <f>C42</f>
        <v>0</v>
      </c>
      <c r="D76" s="70">
        <f>D42</f>
        <v>0</v>
      </c>
      <c r="E76" s="70">
        <f>E42</f>
        <v>0</v>
      </c>
    </row>
    <row r="77" spans="2:5" ht="18">
      <c r="B77" s="21" t="s">
        <v>235</v>
      </c>
      <c r="C77" s="66">
        <f>C45</f>
        <v>0</v>
      </c>
      <c r="D77" s="70">
        <f>D45</f>
        <v>0</v>
      </c>
      <c r="E77" s="70">
        <f>E45</f>
        <v>0</v>
      </c>
    </row>
    <row r="78" spans="2:5" ht="18">
      <c r="B78" s="21"/>
      <c r="C78" s="66"/>
      <c r="D78" s="70"/>
      <c r="E78" s="70"/>
    </row>
    <row r="79" spans="2:5" ht="18">
      <c r="B79" s="21" t="s">
        <v>242</v>
      </c>
      <c r="C79" s="66">
        <f>C15</f>
        <v>72034609</v>
      </c>
      <c r="D79" s="66">
        <f>D15</f>
        <v>43319882.74</v>
      </c>
      <c r="E79" s="66">
        <f>E15</f>
        <v>43066745.02</v>
      </c>
    </row>
    <row r="80" spans="2:5" ht="18">
      <c r="B80" s="21"/>
      <c r="C80" s="66"/>
      <c r="D80" s="66"/>
      <c r="E80" s="66"/>
    </row>
    <row r="81" spans="2:5" ht="36">
      <c r="B81" s="21" t="s">
        <v>218</v>
      </c>
      <c r="C81" s="83"/>
      <c r="D81" s="66">
        <f>D19</f>
        <v>0</v>
      </c>
      <c r="E81" s="66">
        <f>E19</f>
        <v>0</v>
      </c>
    </row>
    <row r="82" spans="2:5" ht="18">
      <c r="B82" s="21"/>
      <c r="C82" s="66"/>
      <c r="D82" s="66"/>
      <c r="E82" s="66"/>
    </row>
    <row r="83" spans="2:5" ht="36">
      <c r="B83" s="52" t="s">
        <v>243</v>
      </c>
      <c r="C83" s="65">
        <f>C73+C75-C79+C81</f>
        <v>0</v>
      </c>
      <c r="D83" s="69">
        <f>D73+D75-D79+D81</f>
        <v>10479578.96</v>
      </c>
      <c r="E83" s="69">
        <f>E73+E75-E79+E81</f>
        <v>10732716.68</v>
      </c>
    </row>
    <row r="84" spans="2:5" ht="18">
      <c r="B84" s="52"/>
      <c r="C84" s="65"/>
      <c r="D84" s="69"/>
      <c r="E84" s="69"/>
    </row>
    <row r="85" spans="2:5" ht="36">
      <c r="B85" s="52" t="s">
        <v>244</v>
      </c>
      <c r="C85" s="65">
        <f>C83-C75</f>
        <v>0</v>
      </c>
      <c r="D85" s="69">
        <f>D83-D75</f>
        <v>10479578.96</v>
      </c>
      <c r="E85" s="69">
        <f>E83-E75</f>
        <v>10732716.68</v>
      </c>
    </row>
    <row r="86" spans="2:5" ht="18.75" thickBot="1">
      <c r="B86" s="77"/>
      <c r="C86" s="80"/>
      <c r="D86" s="77"/>
      <c r="E86" s="77"/>
    </row>
  </sheetData>
  <sheetProtection/>
  <mergeCells count="15">
    <mergeCell ref="B1:E1"/>
    <mergeCell ref="B2:E2"/>
    <mergeCell ref="B3:E3"/>
    <mergeCell ref="B4:E4"/>
    <mergeCell ref="B6:B7"/>
    <mergeCell ref="D6:D7"/>
    <mergeCell ref="B70:B71"/>
    <mergeCell ref="C70:C71"/>
    <mergeCell ref="D70:D71"/>
    <mergeCell ref="B27:E27"/>
    <mergeCell ref="B37:B38"/>
    <mergeCell ref="C37:C38"/>
    <mergeCell ref="D37:D38"/>
    <mergeCell ref="B52:B53"/>
    <mergeCell ref="D52:D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7"/>
  <sheetViews>
    <sheetView zoomScale="70" zoomScaleNormal="70" zoomScalePageLayoutView="0" workbookViewId="0" topLeftCell="A1">
      <selection activeCell="C9" sqref="C9:D9"/>
    </sheetView>
  </sheetViews>
  <sheetFormatPr defaultColWidth="11.00390625" defaultRowHeight="15"/>
  <cols>
    <col min="1" max="1" width="0.85546875" style="1" customWidth="1"/>
    <col min="2" max="2" width="58.421875" style="1" customWidth="1"/>
    <col min="3" max="3" width="21.7109375" style="106" customWidth="1"/>
    <col min="4" max="4" width="19.421875" style="1" customWidth="1"/>
    <col min="5" max="5" width="21.421875" style="106" customWidth="1"/>
    <col min="6" max="6" width="20.8515625" style="1" customWidth="1"/>
    <col min="7" max="7" width="23.8515625" style="1" customWidth="1"/>
    <col min="8" max="8" width="22.28125" style="106" customWidth="1"/>
    <col min="9" max="16384" width="11.00390625" style="1" customWidth="1"/>
  </cols>
  <sheetData>
    <row r="1" spans="2:8" ht="18">
      <c r="B1" s="165" t="s">
        <v>122</v>
      </c>
      <c r="C1" s="166"/>
      <c r="D1" s="166"/>
      <c r="E1" s="166"/>
      <c r="F1" s="166"/>
      <c r="G1" s="166"/>
      <c r="H1" s="167"/>
    </row>
    <row r="2" spans="2:8" ht="18">
      <c r="B2" s="186" t="s">
        <v>245</v>
      </c>
      <c r="C2" s="187"/>
      <c r="D2" s="187"/>
      <c r="E2" s="187"/>
      <c r="F2" s="187"/>
      <c r="G2" s="187"/>
      <c r="H2" s="188"/>
    </row>
    <row r="3" spans="2:8" ht="18">
      <c r="B3" s="186" t="s">
        <v>246</v>
      </c>
      <c r="C3" s="187"/>
      <c r="D3" s="187"/>
      <c r="E3" s="187"/>
      <c r="F3" s="187"/>
      <c r="G3" s="187"/>
      <c r="H3" s="188"/>
    </row>
    <row r="4" spans="2:8" ht="18.75" thickBot="1">
      <c r="B4" s="189" t="s">
        <v>1</v>
      </c>
      <c r="C4" s="190"/>
      <c r="D4" s="190"/>
      <c r="E4" s="190"/>
      <c r="F4" s="190"/>
      <c r="G4" s="190"/>
      <c r="H4" s="191"/>
    </row>
    <row r="5" spans="2:8" ht="18.75" thickBot="1">
      <c r="B5" s="84"/>
      <c r="C5" s="198" t="s">
        <v>247</v>
      </c>
      <c r="D5" s="199"/>
      <c r="E5" s="199"/>
      <c r="F5" s="199"/>
      <c r="G5" s="200"/>
      <c r="H5" s="196" t="s">
        <v>248</v>
      </c>
    </row>
    <row r="6" spans="2:8" ht="18">
      <c r="B6" s="85" t="s">
        <v>222</v>
      </c>
      <c r="C6" s="196" t="s">
        <v>249</v>
      </c>
      <c r="D6" s="194" t="s">
        <v>250</v>
      </c>
      <c r="E6" s="196" t="s">
        <v>251</v>
      </c>
      <c r="F6" s="196" t="s">
        <v>205</v>
      </c>
      <c r="G6" s="196" t="s">
        <v>252</v>
      </c>
      <c r="H6" s="201"/>
    </row>
    <row r="7" spans="2:8" ht="32.25" customHeight="1" thickBot="1">
      <c r="B7" s="86" t="s">
        <v>134</v>
      </c>
      <c r="C7" s="197"/>
      <c r="D7" s="195"/>
      <c r="E7" s="197"/>
      <c r="F7" s="197"/>
      <c r="G7" s="197"/>
      <c r="H7" s="197"/>
    </row>
    <row r="8" spans="2:8" ht="28.5" customHeight="1">
      <c r="B8" s="87" t="s">
        <v>253</v>
      </c>
      <c r="C8" s="88"/>
      <c r="D8" s="89"/>
      <c r="E8" s="88"/>
      <c r="F8" s="89"/>
      <c r="G8" s="89"/>
      <c r="H8" s="88"/>
    </row>
    <row r="9" spans="2:8" ht="27" customHeight="1">
      <c r="B9" s="90" t="s">
        <v>254</v>
      </c>
      <c r="C9" s="91"/>
      <c r="D9" s="91"/>
      <c r="E9" s="91">
        <f>C9+D9</f>
        <v>0</v>
      </c>
      <c r="F9" s="91"/>
      <c r="G9" s="91"/>
      <c r="H9" s="91">
        <f>G9-C9</f>
        <v>0</v>
      </c>
    </row>
    <row r="10" spans="2:8" ht="23.25" customHeight="1">
      <c r="B10" s="90" t="s">
        <v>255</v>
      </c>
      <c r="C10" s="91"/>
      <c r="D10" s="91"/>
      <c r="E10" s="91">
        <f aca="true" t="shared" si="0" ref="E10:E39">C10+D10</f>
        <v>0</v>
      </c>
      <c r="F10" s="91"/>
      <c r="G10" s="91"/>
      <c r="H10" s="91">
        <f aca="true" t="shared" si="1" ref="H10:H15">G10-C10</f>
        <v>0</v>
      </c>
    </row>
    <row r="11" spans="2:8" ht="27.75" customHeight="1">
      <c r="B11" s="90" t="s">
        <v>256</v>
      </c>
      <c r="C11" s="91"/>
      <c r="D11" s="91"/>
      <c r="E11" s="91">
        <f t="shared" si="0"/>
        <v>0</v>
      </c>
      <c r="F11" s="91"/>
      <c r="G11" s="91"/>
      <c r="H11" s="91">
        <f t="shared" si="1"/>
        <v>0</v>
      </c>
    </row>
    <row r="12" spans="2:8" ht="25.5" customHeight="1">
      <c r="B12" s="90" t="s">
        <v>257</v>
      </c>
      <c r="C12" s="91"/>
      <c r="D12" s="91"/>
      <c r="E12" s="91">
        <f t="shared" si="0"/>
        <v>0</v>
      </c>
      <c r="F12" s="91"/>
      <c r="G12" s="91"/>
      <c r="H12" s="91">
        <f t="shared" si="1"/>
        <v>0</v>
      </c>
    </row>
    <row r="13" spans="2:8" ht="33.75" customHeight="1">
      <c r="B13" s="90" t="s">
        <v>258</v>
      </c>
      <c r="C13" s="91">
        <v>0</v>
      </c>
      <c r="D13" s="91">
        <v>0</v>
      </c>
      <c r="E13" s="91">
        <f t="shared" si="0"/>
        <v>0</v>
      </c>
      <c r="F13" s="91">
        <v>5103.8</v>
      </c>
      <c r="G13" s="91">
        <v>5103.8</v>
      </c>
      <c r="H13" s="91">
        <f t="shared" si="1"/>
        <v>5103.8</v>
      </c>
    </row>
    <row r="14" spans="2:8" ht="30" customHeight="1">
      <c r="B14" s="90" t="s">
        <v>259</v>
      </c>
      <c r="C14" s="91"/>
      <c r="D14" s="91"/>
      <c r="E14" s="91">
        <f t="shared" si="0"/>
        <v>0</v>
      </c>
      <c r="F14" s="91"/>
      <c r="G14" s="91"/>
      <c r="H14" s="91">
        <f t="shared" si="1"/>
        <v>0</v>
      </c>
    </row>
    <row r="15" spans="2:8" ht="47.25" customHeight="1">
      <c r="B15" s="21" t="s">
        <v>260</v>
      </c>
      <c r="C15" s="91"/>
      <c r="D15" s="91"/>
      <c r="E15" s="91">
        <f t="shared" si="0"/>
        <v>0</v>
      </c>
      <c r="F15" s="91"/>
      <c r="G15" s="91"/>
      <c r="H15" s="91">
        <f t="shared" si="1"/>
        <v>0</v>
      </c>
    </row>
    <row r="16" spans="2:8" ht="67.5" customHeight="1">
      <c r="B16" s="21" t="s">
        <v>261</v>
      </c>
      <c r="C16" s="91">
        <f aca="true" t="shared" si="2" ref="C16:H16">SUM(C17:C27)</f>
        <v>0</v>
      </c>
      <c r="D16" s="92">
        <f t="shared" si="2"/>
        <v>0</v>
      </c>
      <c r="E16" s="92">
        <f t="shared" si="2"/>
        <v>0</v>
      </c>
      <c r="F16" s="92">
        <f t="shared" si="2"/>
        <v>0</v>
      </c>
      <c r="G16" s="92">
        <f t="shared" si="2"/>
        <v>0</v>
      </c>
      <c r="H16" s="92">
        <f t="shared" si="2"/>
        <v>0</v>
      </c>
    </row>
    <row r="17" spans="2:8" ht="36.75" customHeight="1">
      <c r="B17" s="90" t="s">
        <v>262</v>
      </c>
      <c r="C17" s="91"/>
      <c r="D17" s="91"/>
      <c r="E17" s="91">
        <f t="shared" si="0"/>
        <v>0</v>
      </c>
      <c r="F17" s="91"/>
      <c r="G17" s="91"/>
      <c r="H17" s="91">
        <f>G17-C17</f>
        <v>0</v>
      </c>
    </row>
    <row r="18" spans="2:8" ht="30" customHeight="1">
      <c r="B18" s="90" t="s">
        <v>263</v>
      </c>
      <c r="C18" s="91"/>
      <c r="D18" s="91"/>
      <c r="E18" s="91">
        <f t="shared" si="0"/>
        <v>0</v>
      </c>
      <c r="F18" s="91"/>
      <c r="G18" s="91"/>
      <c r="H18" s="91">
        <f aca="true" t="shared" si="3" ref="H18:H39">G18-C18</f>
        <v>0</v>
      </c>
    </row>
    <row r="19" spans="2:8" ht="33" customHeight="1">
      <c r="B19" s="90" t="s">
        <v>264</v>
      </c>
      <c r="C19" s="91"/>
      <c r="D19" s="91"/>
      <c r="E19" s="91">
        <f t="shared" si="0"/>
        <v>0</v>
      </c>
      <c r="F19" s="91"/>
      <c r="G19" s="91"/>
      <c r="H19" s="91">
        <f t="shared" si="3"/>
        <v>0</v>
      </c>
    </row>
    <row r="20" spans="2:8" ht="30.75" customHeight="1">
      <c r="B20" s="90" t="s">
        <v>265</v>
      </c>
      <c r="C20" s="91"/>
      <c r="D20" s="91"/>
      <c r="E20" s="91">
        <f t="shared" si="0"/>
        <v>0</v>
      </c>
      <c r="F20" s="91"/>
      <c r="G20" s="91"/>
      <c r="H20" s="91">
        <f t="shared" si="3"/>
        <v>0</v>
      </c>
    </row>
    <row r="21" spans="2:8" ht="41.25" customHeight="1">
      <c r="B21" s="90" t="s">
        <v>266</v>
      </c>
      <c r="C21" s="91"/>
      <c r="D21" s="91"/>
      <c r="E21" s="91">
        <f t="shared" si="0"/>
        <v>0</v>
      </c>
      <c r="F21" s="91"/>
      <c r="G21" s="91"/>
      <c r="H21" s="91">
        <f t="shared" si="3"/>
        <v>0</v>
      </c>
    </row>
    <row r="22" spans="2:8" ht="54" customHeight="1">
      <c r="B22" s="21" t="s">
        <v>267</v>
      </c>
      <c r="C22" s="91"/>
      <c r="D22" s="91"/>
      <c r="E22" s="91">
        <f t="shared" si="0"/>
        <v>0</v>
      </c>
      <c r="F22" s="91"/>
      <c r="G22" s="91"/>
      <c r="H22" s="91">
        <f t="shared" si="3"/>
        <v>0</v>
      </c>
    </row>
    <row r="23" spans="2:8" ht="49.5" customHeight="1">
      <c r="B23" s="21" t="s">
        <v>268</v>
      </c>
      <c r="C23" s="91"/>
      <c r="D23" s="91"/>
      <c r="E23" s="91">
        <f t="shared" si="0"/>
        <v>0</v>
      </c>
      <c r="F23" s="91"/>
      <c r="G23" s="91"/>
      <c r="H23" s="91">
        <f t="shared" si="3"/>
        <v>0</v>
      </c>
    </row>
    <row r="24" spans="2:8" ht="30.75" customHeight="1">
      <c r="B24" s="90" t="s">
        <v>269</v>
      </c>
      <c r="C24" s="91"/>
      <c r="D24" s="91"/>
      <c r="E24" s="91">
        <f t="shared" si="0"/>
        <v>0</v>
      </c>
      <c r="F24" s="91"/>
      <c r="G24" s="91"/>
      <c r="H24" s="91">
        <f t="shared" si="3"/>
        <v>0</v>
      </c>
    </row>
    <row r="25" spans="2:8" ht="31.5" customHeight="1">
      <c r="B25" s="90" t="s">
        <v>270</v>
      </c>
      <c r="C25" s="91"/>
      <c r="D25" s="91"/>
      <c r="E25" s="91">
        <f t="shared" si="0"/>
        <v>0</v>
      </c>
      <c r="F25" s="91"/>
      <c r="G25" s="91"/>
      <c r="H25" s="91">
        <f t="shared" si="3"/>
        <v>0</v>
      </c>
    </row>
    <row r="26" spans="2:8" ht="30" customHeight="1">
      <c r="B26" s="90" t="s">
        <v>271</v>
      </c>
      <c r="C26" s="91"/>
      <c r="D26" s="91"/>
      <c r="E26" s="91">
        <f t="shared" si="0"/>
        <v>0</v>
      </c>
      <c r="F26" s="91"/>
      <c r="G26" s="91"/>
      <c r="H26" s="91">
        <f t="shared" si="3"/>
        <v>0</v>
      </c>
    </row>
    <row r="27" spans="2:8" ht="54.75" customHeight="1">
      <c r="B27" s="21" t="s">
        <v>272</v>
      </c>
      <c r="C27" s="91"/>
      <c r="D27" s="91"/>
      <c r="E27" s="91">
        <f t="shared" si="0"/>
        <v>0</v>
      </c>
      <c r="F27" s="91"/>
      <c r="G27" s="91"/>
      <c r="H27" s="91">
        <f t="shared" si="3"/>
        <v>0</v>
      </c>
    </row>
    <row r="28" spans="2:8" ht="56.25" customHeight="1">
      <c r="B28" s="21" t="s">
        <v>273</v>
      </c>
      <c r="C28" s="91">
        <f aca="true" t="shared" si="4" ref="C28:H28">SUM(C29:C33)</f>
        <v>0</v>
      </c>
      <c r="D28" s="91">
        <f t="shared" si="4"/>
        <v>0</v>
      </c>
      <c r="E28" s="91">
        <f t="shared" si="4"/>
        <v>0</v>
      </c>
      <c r="F28" s="91">
        <f t="shared" si="4"/>
        <v>0</v>
      </c>
      <c r="G28" s="91">
        <f t="shared" si="4"/>
        <v>0</v>
      </c>
      <c r="H28" s="91">
        <f t="shared" si="4"/>
        <v>0</v>
      </c>
    </row>
    <row r="29" spans="2:8" ht="34.5" customHeight="1">
      <c r="B29" s="90" t="s">
        <v>274</v>
      </c>
      <c r="C29" s="91"/>
      <c r="D29" s="91"/>
      <c r="E29" s="91">
        <f t="shared" si="0"/>
        <v>0</v>
      </c>
      <c r="F29" s="91"/>
      <c r="G29" s="91"/>
      <c r="H29" s="91">
        <f t="shared" si="3"/>
        <v>0</v>
      </c>
    </row>
    <row r="30" spans="2:8" ht="27" customHeight="1">
      <c r="B30" s="90" t="s">
        <v>275</v>
      </c>
      <c r="C30" s="91"/>
      <c r="D30" s="91"/>
      <c r="E30" s="91">
        <f t="shared" si="0"/>
        <v>0</v>
      </c>
      <c r="F30" s="91"/>
      <c r="G30" s="91"/>
      <c r="H30" s="91">
        <f t="shared" si="3"/>
        <v>0</v>
      </c>
    </row>
    <row r="31" spans="2:8" ht="27" customHeight="1">
      <c r="B31" s="90" t="s">
        <v>276</v>
      </c>
      <c r="C31" s="91"/>
      <c r="D31" s="91"/>
      <c r="E31" s="91">
        <f t="shared" si="0"/>
        <v>0</v>
      </c>
      <c r="F31" s="91"/>
      <c r="G31" s="91"/>
      <c r="H31" s="91">
        <f t="shared" si="3"/>
        <v>0</v>
      </c>
    </row>
    <row r="32" spans="2:8" ht="49.5" customHeight="1">
      <c r="B32" s="21" t="s">
        <v>277</v>
      </c>
      <c r="C32" s="91"/>
      <c r="D32" s="91"/>
      <c r="E32" s="91">
        <f t="shared" si="0"/>
        <v>0</v>
      </c>
      <c r="F32" s="91"/>
      <c r="G32" s="91"/>
      <c r="H32" s="91">
        <f t="shared" si="3"/>
        <v>0</v>
      </c>
    </row>
    <row r="33" spans="2:8" ht="27.75" customHeight="1">
      <c r="B33" s="90" t="s">
        <v>278</v>
      </c>
      <c r="C33" s="91"/>
      <c r="D33" s="91"/>
      <c r="E33" s="91">
        <f t="shared" si="0"/>
        <v>0</v>
      </c>
      <c r="F33" s="91"/>
      <c r="G33" s="91"/>
      <c r="H33" s="91">
        <f t="shared" si="3"/>
        <v>0</v>
      </c>
    </row>
    <row r="34" spans="2:8" ht="30" customHeight="1">
      <c r="B34" s="90" t="s">
        <v>279</v>
      </c>
      <c r="C34" s="91"/>
      <c r="D34" s="91"/>
      <c r="E34" s="91">
        <f t="shared" si="0"/>
        <v>0</v>
      </c>
      <c r="F34" s="91"/>
      <c r="G34" s="91"/>
      <c r="H34" s="91">
        <f t="shared" si="3"/>
        <v>0</v>
      </c>
    </row>
    <row r="35" spans="2:8" ht="24" customHeight="1">
      <c r="B35" s="90" t="s">
        <v>280</v>
      </c>
      <c r="C35" s="91">
        <f aca="true" t="shared" si="5" ref="C35:H35">C36</f>
        <v>0</v>
      </c>
      <c r="D35" s="91">
        <f t="shared" si="5"/>
        <v>0</v>
      </c>
      <c r="E35" s="91">
        <f t="shared" si="5"/>
        <v>0</v>
      </c>
      <c r="F35" s="91">
        <f t="shared" si="5"/>
        <v>0</v>
      </c>
      <c r="G35" s="91">
        <f t="shared" si="5"/>
        <v>0</v>
      </c>
      <c r="H35" s="91">
        <f t="shared" si="5"/>
        <v>0</v>
      </c>
    </row>
    <row r="36" spans="2:8" ht="21.75" customHeight="1">
      <c r="B36" s="90" t="s">
        <v>281</v>
      </c>
      <c r="C36" s="91"/>
      <c r="D36" s="91"/>
      <c r="E36" s="91">
        <f t="shared" si="0"/>
        <v>0</v>
      </c>
      <c r="F36" s="91"/>
      <c r="G36" s="91"/>
      <c r="H36" s="91">
        <f t="shared" si="3"/>
        <v>0</v>
      </c>
    </row>
    <row r="37" spans="2:8" ht="48" customHeight="1">
      <c r="B37" s="21" t="s">
        <v>282</v>
      </c>
      <c r="C37" s="91">
        <f aca="true" t="shared" si="6" ref="C37:H37">C38+C39</f>
        <v>17443056</v>
      </c>
      <c r="D37" s="91">
        <f t="shared" si="6"/>
        <v>0</v>
      </c>
      <c r="E37" s="91">
        <f t="shared" si="6"/>
        <v>17443056</v>
      </c>
      <c r="F37" s="91">
        <f t="shared" si="6"/>
        <v>13069100</v>
      </c>
      <c r="G37" s="91">
        <f t="shared" si="6"/>
        <v>13069100</v>
      </c>
      <c r="H37" s="91">
        <f t="shared" si="6"/>
        <v>-4373956</v>
      </c>
    </row>
    <row r="38" spans="2:8" ht="27.75" customHeight="1">
      <c r="B38" s="90" t="s">
        <v>283</v>
      </c>
      <c r="C38" s="91"/>
      <c r="D38" s="91"/>
      <c r="E38" s="91">
        <f t="shared" si="0"/>
        <v>0</v>
      </c>
      <c r="F38" s="91"/>
      <c r="G38" s="91"/>
      <c r="H38" s="91">
        <f t="shared" si="3"/>
        <v>0</v>
      </c>
    </row>
    <row r="39" spans="2:8" ht="27.75" customHeight="1">
      <c r="B39" s="90" t="s">
        <v>284</v>
      </c>
      <c r="C39" s="91">
        <v>17443056</v>
      </c>
      <c r="D39" s="91">
        <v>0</v>
      </c>
      <c r="E39" s="91">
        <f t="shared" si="0"/>
        <v>17443056</v>
      </c>
      <c r="F39" s="91">
        <v>13069100</v>
      </c>
      <c r="G39" s="91">
        <v>13069100</v>
      </c>
      <c r="H39" s="91">
        <f t="shared" si="3"/>
        <v>-4373956</v>
      </c>
    </row>
    <row r="40" spans="2:8" ht="28.5" customHeight="1">
      <c r="B40" s="90"/>
      <c r="C40" s="91"/>
      <c r="D40" s="91"/>
      <c r="E40" s="91"/>
      <c r="F40" s="91"/>
      <c r="G40" s="91"/>
      <c r="H40" s="91"/>
    </row>
    <row r="41" spans="2:8" ht="44.25" customHeight="1">
      <c r="B41" s="64" t="s">
        <v>285</v>
      </c>
      <c r="C41" s="93">
        <f aca="true" t="shared" si="7" ref="C41:H41">C9+C10+C11+C12+C13+C14+C15+C16+C28+C34+C35+C37</f>
        <v>17443056</v>
      </c>
      <c r="D41" s="94">
        <f t="shared" si="7"/>
        <v>0</v>
      </c>
      <c r="E41" s="94">
        <f t="shared" si="7"/>
        <v>17443056</v>
      </c>
      <c r="F41" s="94">
        <f t="shared" si="7"/>
        <v>13074203.8</v>
      </c>
      <c r="G41" s="94">
        <f t="shared" si="7"/>
        <v>13074203.8</v>
      </c>
      <c r="H41" s="94">
        <f t="shared" si="7"/>
        <v>-4368852.2</v>
      </c>
    </row>
    <row r="42" spans="2:8" ht="31.5" customHeight="1">
      <c r="B42" s="95"/>
      <c r="C42" s="91"/>
      <c r="D42" s="96"/>
      <c r="E42" s="96"/>
      <c r="F42" s="96"/>
      <c r="G42" s="96"/>
      <c r="H42" s="96"/>
    </row>
    <row r="43" spans="2:8" ht="48.75" customHeight="1">
      <c r="B43" s="64" t="s">
        <v>286</v>
      </c>
      <c r="C43" s="97"/>
      <c r="D43" s="97"/>
      <c r="E43" s="97"/>
      <c r="F43" s="97"/>
      <c r="G43" s="97"/>
      <c r="H43" s="98"/>
    </row>
    <row r="44" spans="2:8" ht="17.25" customHeight="1">
      <c r="B44" s="90"/>
      <c r="C44" s="91"/>
      <c r="D44" s="91"/>
      <c r="E44" s="91"/>
      <c r="F44" s="91"/>
      <c r="G44" s="91"/>
      <c r="H44" s="91"/>
    </row>
    <row r="45" spans="2:8" ht="29.25" customHeight="1">
      <c r="B45" s="87" t="s">
        <v>287</v>
      </c>
      <c r="C45" s="91"/>
      <c r="D45" s="91"/>
      <c r="E45" s="91"/>
      <c r="F45" s="91"/>
      <c r="G45" s="91"/>
      <c r="H45" s="91"/>
    </row>
    <row r="46" spans="2:8" ht="50.25" customHeight="1">
      <c r="B46" s="21" t="s">
        <v>288</v>
      </c>
      <c r="C46" s="91">
        <f aca="true" t="shared" si="8" ref="C46:H46">SUM(C47:C54)</f>
        <v>0</v>
      </c>
      <c r="D46" s="91">
        <f t="shared" si="8"/>
        <v>0</v>
      </c>
      <c r="E46" s="91">
        <f t="shared" si="8"/>
        <v>0</v>
      </c>
      <c r="F46" s="91">
        <f t="shared" si="8"/>
        <v>0</v>
      </c>
      <c r="G46" s="91">
        <f t="shared" si="8"/>
        <v>0</v>
      </c>
      <c r="H46" s="91">
        <f t="shared" si="8"/>
        <v>0</v>
      </c>
    </row>
    <row r="47" spans="2:8" ht="45" customHeight="1">
      <c r="B47" s="21" t="s">
        <v>289</v>
      </c>
      <c r="C47" s="91"/>
      <c r="D47" s="91"/>
      <c r="E47" s="91">
        <f aca="true" t="shared" si="9" ref="E47:E64">C47+D47</f>
        <v>0</v>
      </c>
      <c r="F47" s="91"/>
      <c r="G47" s="91"/>
      <c r="H47" s="91">
        <f aca="true" t="shared" si="10" ref="H47:H64">G47-C47</f>
        <v>0</v>
      </c>
    </row>
    <row r="48" spans="2:8" ht="45.75" customHeight="1">
      <c r="B48" s="21" t="s">
        <v>290</v>
      </c>
      <c r="C48" s="91"/>
      <c r="D48" s="91"/>
      <c r="E48" s="91">
        <f t="shared" si="9"/>
        <v>0</v>
      </c>
      <c r="F48" s="91"/>
      <c r="G48" s="91"/>
      <c r="H48" s="91">
        <f t="shared" si="10"/>
        <v>0</v>
      </c>
    </row>
    <row r="49" spans="2:8" ht="42.75" customHeight="1">
      <c r="B49" s="21" t="s">
        <v>291</v>
      </c>
      <c r="C49" s="91"/>
      <c r="D49" s="91"/>
      <c r="E49" s="91">
        <f t="shared" si="9"/>
        <v>0</v>
      </c>
      <c r="F49" s="91"/>
      <c r="G49" s="91"/>
      <c r="H49" s="91">
        <f t="shared" si="10"/>
        <v>0</v>
      </c>
    </row>
    <row r="50" spans="2:8" ht="79.5" customHeight="1">
      <c r="B50" s="21" t="s">
        <v>292</v>
      </c>
      <c r="C50" s="91"/>
      <c r="D50" s="91"/>
      <c r="E50" s="91">
        <f t="shared" si="9"/>
        <v>0</v>
      </c>
      <c r="F50" s="91"/>
      <c r="G50" s="91"/>
      <c r="H50" s="91">
        <f t="shared" si="10"/>
        <v>0</v>
      </c>
    </row>
    <row r="51" spans="2:8" ht="31.5" customHeight="1">
      <c r="B51" s="21" t="s">
        <v>293</v>
      </c>
      <c r="C51" s="91"/>
      <c r="D51" s="91"/>
      <c r="E51" s="91">
        <f t="shared" si="9"/>
        <v>0</v>
      </c>
      <c r="F51" s="91"/>
      <c r="G51" s="91"/>
      <c r="H51" s="91">
        <f t="shared" si="10"/>
        <v>0</v>
      </c>
    </row>
    <row r="52" spans="2:8" ht="44.25" customHeight="1">
      <c r="B52" s="21" t="s">
        <v>294</v>
      </c>
      <c r="C52" s="91"/>
      <c r="D52" s="91"/>
      <c r="E52" s="91">
        <f t="shared" si="9"/>
        <v>0</v>
      </c>
      <c r="F52" s="91"/>
      <c r="G52" s="91"/>
      <c r="H52" s="91">
        <f t="shared" si="10"/>
        <v>0</v>
      </c>
    </row>
    <row r="53" spans="2:8" ht="50.25" customHeight="1">
      <c r="B53" s="21" t="s">
        <v>295</v>
      </c>
      <c r="C53" s="91"/>
      <c r="D53" s="91"/>
      <c r="E53" s="91">
        <f t="shared" si="9"/>
        <v>0</v>
      </c>
      <c r="F53" s="91"/>
      <c r="G53" s="91"/>
      <c r="H53" s="91">
        <f t="shared" si="10"/>
        <v>0</v>
      </c>
    </row>
    <row r="54" spans="2:8" ht="54" customHeight="1">
      <c r="B54" s="21" t="s">
        <v>296</v>
      </c>
      <c r="C54" s="91"/>
      <c r="D54" s="91"/>
      <c r="E54" s="91">
        <f t="shared" si="9"/>
        <v>0</v>
      </c>
      <c r="F54" s="91"/>
      <c r="G54" s="91"/>
      <c r="H54" s="91">
        <f t="shared" si="10"/>
        <v>0</v>
      </c>
    </row>
    <row r="55" spans="2:8" ht="24.75" customHeight="1">
      <c r="B55" s="21" t="s">
        <v>297</v>
      </c>
      <c r="C55" s="91">
        <f aca="true" t="shared" si="11" ref="C55:H55">SUM(C56:C59)</f>
        <v>0</v>
      </c>
      <c r="D55" s="91">
        <f t="shared" si="11"/>
        <v>0</v>
      </c>
      <c r="E55" s="91">
        <f t="shared" si="11"/>
        <v>0</v>
      </c>
      <c r="F55" s="91">
        <f t="shared" si="11"/>
        <v>0</v>
      </c>
      <c r="G55" s="91">
        <f t="shared" si="11"/>
        <v>0</v>
      </c>
      <c r="H55" s="91">
        <f t="shared" si="11"/>
        <v>0</v>
      </c>
    </row>
    <row r="56" spans="2:8" ht="36" customHeight="1">
      <c r="B56" s="21" t="s">
        <v>298</v>
      </c>
      <c r="C56" s="91"/>
      <c r="D56" s="91"/>
      <c r="E56" s="91">
        <f t="shared" si="9"/>
        <v>0</v>
      </c>
      <c r="F56" s="91"/>
      <c r="G56" s="91"/>
      <c r="H56" s="91">
        <f t="shared" si="10"/>
        <v>0</v>
      </c>
    </row>
    <row r="57" spans="2:8" ht="34.5" customHeight="1">
      <c r="B57" s="21" t="s">
        <v>299</v>
      </c>
      <c r="C57" s="91"/>
      <c r="D57" s="91"/>
      <c r="E57" s="91">
        <f t="shared" si="9"/>
        <v>0</v>
      </c>
      <c r="F57" s="91"/>
      <c r="G57" s="91"/>
      <c r="H57" s="91">
        <f t="shared" si="10"/>
        <v>0</v>
      </c>
    </row>
    <row r="58" spans="2:8" ht="33" customHeight="1">
      <c r="B58" s="21" t="s">
        <v>300</v>
      </c>
      <c r="C58" s="91"/>
      <c r="D58" s="91"/>
      <c r="E58" s="91">
        <f t="shared" si="9"/>
        <v>0</v>
      </c>
      <c r="F58" s="91"/>
      <c r="G58" s="91"/>
      <c r="H58" s="91">
        <f t="shared" si="10"/>
        <v>0</v>
      </c>
    </row>
    <row r="59" spans="2:8" ht="33" customHeight="1">
      <c r="B59" s="21" t="s">
        <v>301</v>
      </c>
      <c r="C59" s="91"/>
      <c r="D59" s="91"/>
      <c r="E59" s="91">
        <f t="shared" si="9"/>
        <v>0</v>
      </c>
      <c r="F59" s="91"/>
      <c r="G59" s="91"/>
      <c r="H59" s="91">
        <f t="shared" si="10"/>
        <v>0</v>
      </c>
    </row>
    <row r="60" spans="2:8" ht="48.75" customHeight="1">
      <c r="B60" s="21" t="s">
        <v>302</v>
      </c>
      <c r="C60" s="91">
        <f aca="true" t="shared" si="12" ref="C60:H60">C61+C62</f>
        <v>0</v>
      </c>
      <c r="D60" s="91">
        <f t="shared" si="12"/>
        <v>0</v>
      </c>
      <c r="E60" s="91">
        <f t="shared" si="12"/>
        <v>0</v>
      </c>
      <c r="F60" s="91">
        <f t="shared" si="12"/>
        <v>0</v>
      </c>
      <c r="G60" s="91">
        <f t="shared" si="12"/>
        <v>0</v>
      </c>
      <c r="H60" s="91">
        <f t="shared" si="12"/>
        <v>0</v>
      </c>
    </row>
    <row r="61" spans="2:8" ht="45" customHeight="1">
      <c r="B61" s="21" t="s">
        <v>303</v>
      </c>
      <c r="C61" s="91"/>
      <c r="D61" s="91"/>
      <c r="E61" s="91">
        <f t="shared" si="9"/>
        <v>0</v>
      </c>
      <c r="F61" s="91"/>
      <c r="G61" s="91"/>
      <c r="H61" s="91">
        <f t="shared" si="10"/>
        <v>0</v>
      </c>
    </row>
    <row r="62" spans="2:8" ht="30.75" customHeight="1">
      <c r="B62" s="21" t="s">
        <v>304</v>
      </c>
      <c r="C62" s="91"/>
      <c r="D62" s="91"/>
      <c r="E62" s="91">
        <f t="shared" si="9"/>
        <v>0</v>
      </c>
      <c r="F62" s="91"/>
      <c r="G62" s="91"/>
      <c r="H62" s="91">
        <f t="shared" si="10"/>
        <v>0</v>
      </c>
    </row>
    <row r="63" spans="2:8" ht="60" customHeight="1">
      <c r="B63" s="21" t="s">
        <v>305</v>
      </c>
      <c r="C63" s="91">
        <v>72034609</v>
      </c>
      <c r="D63" s="91">
        <v>323332.09</v>
      </c>
      <c r="E63" s="91">
        <f t="shared" si="9"/>
        <v>72357941.09</v>
      </c>
      <c r="F63" s="91">
        <v>53799461.7</v>
      </c>
      <c r="G63" s="91">
        <v>53799461.7</v>
      </c>
      <c r="H63" s="91">
        <f t="shared" si="10"/>
        <v>-18235147.299999997</v>
      </c>
    </row>
    <row r="64" spans="2:8" ht="36" customHeight="1">
      <c r="B64" s="99" t="s">
        <v>306</v>
      </c>
      <c r="C64" s="100"/>
      <c r="D64" s="100"/>
      <c r="E64" s="100">
        <f t="shared" si="9"/>
        <v>0</v>
      </c>
      <c r="F64" s="100"/>
      <c r="G64" s="100"/>
      <c r="H64" s="100">
        <f t="shared" si="10"/>
        <v>0</v>
      </c>
    </row>
    <row r="65" spans="2:8" ht="18" customHeight="1">
      <c r="B65" s="21"/>
      <c r="C65" s="91"/>
      <c r="D65" s="91"/>
      <c r="E65" s="91"/>
      <c r="F65" s="91"/>
      <c r="G65" s="91"/>
      <c r="H65" s="91"/>
    </row>
    <row r="66" spans="2:8" ht="45.75" customHeight="1">
      <c r="B66" s="64" t="s">
        <v>307</v>
      </c>
      <c r="C66" s="93">
        <f aca="true" t="shared" si="13" ref="C66:H66">C46+C55+C60+C63+C64</f>
        <v>72034609</v>
      </c>
      <c r="D66" s="93">
        <f t="shared" si="13"/>
        <v>323332.09</v>
      </c>
      <c r="E66" s="93">
        <f t="shared" si="13"/>
        <v>72357941.09</v>
      </c>
      <c r="F66" s="93">
        <f t="shared" si="13"/>
        <v>53799461.7</v>
      </c>
      <c r="G66" s="93">
        <f t="shared" si="13"/>
        <v>53799461.7</v>
      </c>
      <c r="H66" s="93">
        <f t="shared" si="13"/>
        <v>-18235147.299999997</v>
      </c>
    </row>
    <row r="67" spans="2:8" ht="18.75" customHeight="1">
      <c r="B67" s="21"/>
      <c r="C67" s="91"/>
      <c r="D67" s="91"/>
      <c r="E67" s="91"/>
      <c r="F67" s="91"/>
      <c r="G67" s="91"/>
      <c r="H67" s="91"/>
    </row>
    <row r="68" spans="2:8" ht="44.25" customHeight="1">
      <c r="B68" s="64" t="s">
        <v>308</v>
      </c>
      <c r="C68" s="93">
        <f aca="true" t="shared" si="14" ref="C68:H68">C69</f>
        <v>0</v>
      </c>
      <c r="D68" s="93">
        <f t="shared" si="14"/>
        <v>0</v>
      </c>
      <c r="E68" s="93">
        <f t="shared" si="14"/>
        <v>0</v>
      </c>
      <c r="F68" s="93">
        <f t="shared" si="14"/>
        <v>0</v>
      </c>
      <c r="G68" s="93">
        <f t="shared" si="14"/>
        <v>0</v>
      </c>
      <c r="H68" s="93">
        <f t="shared" si="14"/>
        <v>0</v>
      </c>
    </row>
    <row r="69" spans="2:8" ht="31.5" customHeight="1">
      <c r="B69" s="21" t="s">
        <v>309</v>
      </c>
      <c r="C69" s="91"/>
      <c r="D69" s="91"/>
      <c r="E69" s="91">
        <f>C69+D69</f>
        <v>0</v>
      </c>
      <c r="F69" s="91"/>
      <c r="G69" s="91"/>
      <c r="H69" s="91">
        <f>G69-C69</f>
        <v>0</v>
      </c>
    </row>
    <row r="70" spans="2:8" ht="17.25" customHeight="1">
      <c r="B70" s="21"/>
      <c r="C70" s="91"/>
      <c r="D70" s="91"/>
      <c r="E70" s="91"/>
      <c r="F70" s="91"/>
      <c r="G70" s="91"/>
      <c r="H70" s="91"/>
    </row>
    <row r="71" spans="2:8" ht="27" customHeight="1">
      <c r="B71" s="64" t="s">
        <v>310</v>
      </c>
      <c r="C71" s="93">
        <f aca="true" t="shared" si="15" ref="C71:H71">C41+C66+C68</f>
        <v>89477665</v>
      </c>
      <c r="D71" s="93">
        <f t="shared" si="15"/>
        <v>323332.09</v>
      </c>
      <c r="E71" s="93">
        <f t="shared" si="15"/>
        <v>89800997.09</v>
      </c>
      <c r="F71" s="93">
        <f t="shared" si="15"/>
        <v>66873665.5</v>
      </c>
      <c r="G71" s="93">
        <f t="shared" si="15"/>
        <v>66873665.5</v>
      </c>
      <c r="H71" s="93">
        <f t="shared" si="15"/>
        <v>-22603999.499999996</v>
      </c>
    </row>
    <row r="72" spans="2:8" ht="20.25" customHeight="1">
      <c r="B72" s="21"/>
      <c r="C72" s="91"/>
      <c r="D72" s="91"/>
      <c r="E72" s="91"/>
      <c r="F72" s="91"/>
      <c r="G72" s="91"/>
      <c r="H72" s="91"/>
    </row>
    <row r="73" spans="2:8" ht="22.5" customHeight="1">
      <c r="B73" s="64" t="s">
        <v>311</v>
      </c>
      <c r="C73" s="91"/>
      <c r="D73" s="91"/>
      <c r="E73" s="91"/>
      <c r="F73" s="91"/>
      <c r="G73" s="91"/>
      <c r="H73" s="91"/>
    </row>
    <row r="74" spans="2:8" ht="61.5" customHeight="1">
      <c r="B74" s="21" t="s">
        <v>312</v>
      </c>
      <c r="C74" s="91"/>
      <c r="D74" s="91"/>
      <c r="E74" s="91">
        <f>C74+D74</f>
        <v>0</v>
      </c>
      <c r="F74" s="91"/>
      <c r="G74" s="91"/>
      <c r="H74" s="91">
        <f>G74-C74</f>
        <v>0</v>
      </c>
    </row>
    <row r="75" spans="2:8" ht="66" customHeight="1">
      <c r="B75" s="21" t="s">
        <v>313</v>
      </c>
      <c r="C75" s="91"/>
      <c r="D75" s="91"/>
      <c r="E75" s="91">
        <f>C75+D75</f>
        <v>0</v>
      </c>
      <c r="F75" s="91"/>
      <c r="G75" s="91"/>
      <c r="H75" s="91">
        <f>G75-C75</f>
        <v>0</v>
      </c>
    </row>
    <row r="76" spans="2:8" ht="48.75" customHeight="1" thickBot="1">
      <c r="B76" s="101" t="s">
        <v>314</v>
      </c>
      <c r="C76" s="102">
        <f aca="true" t="shared" si="16" ref="C76:H76">SUM(C74:C75)</f>
        <v>0</v>
      </c>
      <c r="D76" s="102">
        <f t="shared" si="16"/>
        <v>0</v>
      </c>
      <c r="E76" s="102">
        <f t="shared" si="16"/>
        <v>0</v>
      </c>
      <c r="F76" s="102">
        <f t="shared" si="16"/>
        <v>0</v>
      </c>
      <c r="G76" s="102">
        <f t="shared" si="16"/>
        <v>0</v>
      </c>
      <c r="H76" s="102">
        <f t="shared" si="16"/>
        <v>0</v>
      </c>
    </row>
    <row r="77" spans="2:8" ht="21.75" customHeight="1">
      <c r="B77" s="103"/>
      <c r="C77" s="104"/>
      <c r="D77" s="105"/>
      <c r="E77" s="104"/>
      <c r="F77" s="105"/>
      <c r="G77" s="105"/>
      <c r="H77" s="104"/>
    </row>
  </sheetData>
  <sheetProtection/>
  <mergeCells count="11">
    <mergeCell ref="F6:F7"/>
    <mergeCell ref="G6:G7"/>
    <mergeCell ref="B1:H1"/>
    <mergeCell ref="B2:H2"/>
    <mergeCell ref="B3:H3"/>
    <mergeCell ref="B4:H4"/>
    <mergeCell ref="C5:G5"/>
    <mergeCell ref="H5:H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59"/>
  <sheetViews>
    <sheetView zoomScale="70" zoomScaleNormal="70" zoomScalePageLayoutView="0" workbookViewId="0" topLeftCell="A1">
      <selection activeCell="H157" sqref="H157"/>
    </sheetView>
  </sheetViews>
  <sheetFormatPr defaultColWidth="11.00390625" defaultRowHeight="15"/>
  <cols>
    <col min="1" max="1" width="1.57421875" style="1" customWidth="1"/>
    <col min="2" max="2" width="11.00390625" style="1" customWidth="1"/>
    <col min="3" max="3" width="46.00390625" style="1" customWidth="1"/>
    <col min="4" max="4" width="21.57421875" style="1" customWidth="1"/>
    <col min="5" max="5" width="21.421875" style="1" customWidth="1"/>
    <col min="6" max="6" width="21.00390625" style="1" customWidth="1"/>
    <col min="7" max="7" width="21.00390625" style="1" bestFit="1" customWidth="1"/>
    <col min="8" max="8" width="20.8515625" style="1" customWidth="1"/>
    <col min="9" max="9" width="22.00390625" style="1" customWidth="1"/>
    <col min="10" max="16384" width="11.00390625" style="1" customWidth="1"/>
  </cols>
  <sheetData>
    <row r="1" spans="2:9" ht="18">
      <c r="B1" s="165" t="s">
        <v>122</v>
      </c>
      <c r="C1" s="166"/>
      <c r="D1" s="166"/>
      <c r="E1" s="166"/>
      <c r="F1" s="166"/>
      <c r="G1" s="166"/>
      <c r="H1" s="166"/>
      <c r="I1" s="210"/>
    </row>
    <row r="2" spans="2:9" ht="18">
      <c r="B2" s="186" t="s">
        <v>315</v>
      </c>
      <c r="C2" s="187"/>
      <c r="D2" s="187"/>
      <c r="E2" s="187"/>
      <c r="F2" s="187"/>
      <c r="G2" s="187"/>
      <c r="H2" s="187"/>
      <c r="I2" s="211"/>
    </row>
    <row r="3" spans="2:9" ht="18">
      <c r="B3" s="186" t="s">
        <v>316</v>
      </c>
      <c r="C3" s="187"/>
      <c r="D3" s="187"/>
      <c r="E3" s="187"/>
      <c r="F3" s="187"/>
      <c r="G3" s="187"/>
      <c r="H3" s="187"/>
      <c r="I3" s="211"/>
    </row>
    <row r="4" spans="2:9" ht="18">
      <c r="B4" s="186" t="s">
        <v>125</v>
      </c>
      <c r="C4" s="187"/>
      <c r="D4" s="187"/>
      <c r="E4" s="187"/>
      <c r="F4" s="187"/>
      <c r="G4" s="187"/>
      <c r="H4" s="187"/>
      <c r="I4" s="211"/>
    </row>
    <row r="5" spans="2:9" ht="18.75" thickBot="1">
      <c r="B5" s="189" t="s">
        <v>1</v>
      </c>
      <c r="C5" s="190"/>
      <c r="D5" s="190"/>
      <c r="E5" s="190"/>
      <c r="F5" s="190"/>
      <c r="G5" s="190"/>
      <c r="H5" s="190"/>
      <c r="I5" s="211"/>
    </row>
    <row r="6" spans="2:9" ht="15.75" customHeight="1">
      <c r="B6" s="212" t="s">
        <v>2</v>
      </c>
      <c r="C6" s="213"/>
      <c r="D6" s="212" t="s">
        <v>317</v>
      </c>
      <c r="E6" s="214"/>
      <c r="F6" s="214"/>
      <c r="G6" s="214"/>
      <c r="H6" s="214"/>
      <c r="I6" s="196" t="s">
        <v>318</v>
      </c>
    </row>
    <row r="7" spans="2:9" ht="15" customHeight="1" thickBot="1">
      <c r="B7" s="186"/>
      <c r="C7" s="188"/>
      <c r="D7" s="189"/>
      <c r="E7" s="190"/>
      <c r="F7" s="190"/>
      <c r="G7" s="190"/>
      <c r="H7" s="190"/>
      <c r="I7" s="201"/>
    </row>
    <row r="8" spans="2:9" ht="36.75" thickBot="1">
      <c r="B8" s="189"/>
      <c r="C8" s="191"/>
      <c r="D8" s="107" t="s">
        <v>207</v>
      </c>
      <c r="E8" s="32" t="s">
        <v>319</v>
      </c>
      <c r="F8" s="107" t="s">
        <v>320</v>
      </c>
      <c r="G8" s="107" t="s">
        <v>205</v>
      </c>
      <c r="H8" s="108" t="s">
        <v>208</v>
      </c>
      <c r="I8" s="197"/>
    </row>
    <row r="9" spans="2:9" ht="54" customHeight="1">
      <c r="B9" s="208" t="s">
        <v>321</v>
      </c>
      <c r="C9" s="209"/>
      <c r="D9" s="109">
        <f aca="true" t="shared" si="0" ref="D9:I9">D10+D18+D28+D38+D48+D58+D71+D75+D62</f>
        <v>17443056</v>
      </c>
      <c r="E9" s="109">
        <f t="shared" si="0"/>
        <v>0</v>
      </c>
      <c r="F9" s="109">
        <f t="shared" si="0"/>
        <v>17443056</v>
      </c>
      <c r="G9" s="110">
        <f>G10+G18+G28+G38+G48+G58+G71+G75+G62</f>
        <v>12223031.01</v>
      </c>
      <c r="H9" s="111">
        <f>H10+H18+H28+H38+H48+H58+H71+H75+H62</f>
        <v>12205349.01</v>
      </c>
      <c r="I9" s="112">
        <f t="shared" si="0"/>
        <v>5220024.99</v>
      </c>
    </row>
    <row r="10" spans="2:9" ht="36" customHeight="1">
      <c r="B10" s="202" t="s">
        <v>322</v>
      </c>
      <c r="C10" s="203"/>
      <c r="D10" s="113">
        <f aca="true" t="shared" si="1" ref="D10:I10">SUM(D11:D17)</f>
        <v>8228118</v>
      </c>
      <c r="E10" s="113">
        <f t="shared" si="1"/>
        <v>0</v>
      </c>
      <c r="F10" s="113">
        <f t="shared" si="1"/>
        <v>8228118</v>
      </c>
      <c r="G10" s="114">
        <f>SUM(G11:G17)</f>
        <v>5617188.77</v>
      </c>
      <c r="H10" s="115">
        <f>SUM(H11:H17)</f>
        <v>5617188.77</v>
      </c>
      <c r="I10" s="113">
        <f t="shared" si="1"/>
        <v>2610929.23</v>
      </c>
    </row>
    <row r="11" spans="2:9" ht="41.25" customHeight="1">
      <c r="B11" s="202" t="s">
        <v>323</v>
      </c>
      <c r="C11" s="203"/>
      <c r="D11" s="113"/>
      <c r="E11" s="116"/>
      <c r="F11" s="116">
        <f>D11+E11</f>
        <v>0</v>
      </c>
      <c r="G11" s="117"/>
      <c r="H11" s="118"/>
      <c r="I11" s="113">
        <f>F11-G11</f>
        <v>0</v>
      </c>
    </row>
    <row r="12" spans="2:9" ht="42.75" customHeight="1">
      <c r="B12" s="202" t="s">
        <v>324</v>
      </c>
      <c r="C12" s="203"/>
      <c r="D12" s="113">
        <v>4995273.58</v>
      </c>
      <c r="E12" s="116">
        <v>0</v>
      </c>
      <c r="F12" s="116">
        <f aca="true" t="shared" si="2" ref="F12:F17">D12+E12</f>
        <v>4995273.58</v>
      </c>
      <c r="G12" s="117">
        <v>3442745.92</v>
      </c>
      <c r="H12" s="118">
        <v>3442745.92</v>
      </c>
      <c r="I12" s="113">
        <f aca="true" t="shared" si="3" ref="I12:I17">F12-G12</f>
        <v>1552527.6600000001</v>
      </c>
    </row>
    <row r="13" spans="2:9" ht="22.5" customHeight="1">
      <c r="B13" s="202" t="s">
        <v>325</v>
      </c>
      <c r="C13" s="203"/>
      <c r="D13" s="113"/>
      <c r="E13" s="116"/>
      <c r="F13" s="116">
        <f t="shared" si="2"/>
        <v>0</v>
      </c>
      <c r="G13" s="117"/>
      <c r="H13" s="118"/>
      <c r="I13" s="113">
        <f t="shared" si="3"/>
        <v>0</v>
      </c>
    </row>
    <row r="14" spans="2:9" ht="26.25" customHeight="1">
      <c r="B14" s="202" t="s">
        <v>326</v>
      </c>
      <c r="C14" s="203"/>
      <c r="D14" s="113"/>
      <c r="E14" s="116"/>
      <c r="F14" s="116">
        <f t="shared" si="2"/>
        <v>0</v>
      </c>
      <c r="G14" s="117"/>
      <c r="H14" s="118"/>
      <c r="I14" s="113">
        <f t="shared" si="3"/>
        <v>0</v>
      </c>
    </row>
    <row r="15" spans="2:9" ht="40.5" customHeight="1">
      <c r="B15" s="202" t="s">
        <v>327</v>
      </c>
      <c r="C15" s="203"/>
      <c r="D15" s="113">
        <v>192500</v>
      </c>
      <c r="E15" s="116">
        <v>0</v>
      </c>
      <c r="F15" s="116">
        <f t="shared" si="2"/>
        <v>192500</v>
      </c>
      <c r="G15" s="116">
        <v>0</v>
      </c>
      <c r="H15" s="119">
        <v>0</v>
      </c>
      <c r="I15" s="113">
        <f t="shared" si="3"/>
        <v>192500</v>
      </c>
    </row>
    <row r="16" spans="2:9" ht="21" customHeight="1">
      <c r="B16" s="202" t="s">
        <v>328</v>
      </c>
      <c r="C16" s="203"/>
      <c r="D16" s="113"/>
      <c r="E16" s="116"/>
      <c r="F16" s="116">
        <f t="shared" si="2"/>
        <v>0</v>
      </c>
      <c r="G16" s="117"/>
      <c r="H16" s="118"/>
      <c r="I16" s="113">
        <f t="shared" si="3"/>
        <v>0</v>
      </c>
    </row>
    <row r="17" spans="2:9" ht="31.5" customHeight="1">
      <c r="B17" s="202" t="s">
        <v>329</v>
      </c>
      <c r="C17" s="203"/>
      <c r="D17" s="113">
        <v>3040344.42</v>
      </c>
      <c r="E17" s="116">
        <v>0</v>
      </c>
      <c r="F17" s="116">
        <f t="shared" si="2"/>
        <v>3040344.42</v>
      </c>
      <c r="G17" s="117">
        <v>2174442.85</v>
      </c>
      <c r="H17" s="118">
        <v>2174442.85</v>
      </c>
      <c r="I17" s="113">
        <f t="shared" si="3"/>
        <v>865901.5699999998</v>
      </c>
    </row>
    <row r="18" spans="2:9" ht="37.5" customHeight="1">
      <c r="B18" s="202" t="s">
        <v>330</v>
      </c>
      <c r="C18" s="203"/>
      <c r="D18" s="113">
        <f aca="true" t="shared" si="4" ref="D18:I18">SUM(D19:D27)</f>
        <v>900000</v>
      </c>
      <c r="E18" s="113">
        <f t="shared" si="4"/>
        <v>0</v>
      </c>
      <c r="F18" s="113">
        <f t="shared" si="4"/>
        <v>900000</v>
      </c>
      <c r="G18" s="114">
        <f t="shared" si="4"/>
        <v>639500</v>
      </c>
      <c r="H18" s="115">
        <f t="shared" si="4"/>
        <v>639500</v>
      </c>
      <c r="I18" s="113">
        <f t="shared" si="4"/>
        <v>260500</v>
      </c>
    </row>
    <row r="19" spans="2:9" ht="44.25" customHeight="1">
      <c r="B19" s="202" t="s">
        <v>331</v>
      </c>
      <c r="C19" s="203"/>
      <c r="D19" s="113"/>
      <c r="E19" s="116"/>
      <c r="F19" s="113">
        <f aca="true" t="shared" si="5" ref="F19:F27">D19+E19</f>
        <v>0</v>
      </c>
      <c r="G19" s="117"/>
      <c r="H19" s="118"/>
      <c r="I19" s="113">
        <f>F19-G19</f>
        <v>0</v>
      </c>
    </row>
    <row r="20" spans="2:9" ht="24" customHeight="1">
      <c r="B20" s="202" t="s">
        <v>332</v>
      </c>
      <c r="C20" s="203"/>
      <c r="D20" s="113"/>
      <c r="E20" s="116"/>
      <c r="F20" s="113">
        <f t="shared" si="5"/>
        <v>0</v>
      </c>
      <c r="G20" s="117"/>
      <c r="H20" s="118"/>
      <c r="I20" s="113">
        <f aca="true" t="shared" si="6" ref="I20:I82">F20-G20</f>
        <v>0</v>
      </c>
    </row>
    <row r="21" spans="2:9" ht="48" customHeight="1">
      <c r="B21" s="202" t="s">
        <v>333</v>
      </c>
      <c r="C21" s="203"/>
      <c r="D21" s="113"/>
      <c r="E21" s="116"/>
      <c r="F21" s="113">
        <f t="shared" si="5"/>
        <v>0</v>
      </c>
      <c r="G21" s="117"/>
      <c r="H21" s="118"/>
      <c r="I21" s="113">
        <f t="shared" si="6"/>
        <v>0</v>
      </c>
    </row>
    <row r="22" spans="2:9" ht="42" customHeight="1">
      <c r="B22" s="202" t="s">
        <v>334</v>
      </c>
      <c r="C22" s="203"/>
      <c r="D22" s="113"/>
      <c r="E22" s="116"/>
      <c r="F22" s="113">
        <f t="shared" si="5"/>
        <v>0</v>
      </c>
      <c r="G22" s="117"/>
      <c r="H22" s="118"/>
      <c r="I22" s="113">
        <f t="shared" si="6"/>
        <v>0</v>
      </c>
    </row>
    <row r="23" spans="2:9" ht="47.25" customHeight="1">
      <c r="B23" s="202" t="s">
        <v>335</v>
      </c>
      <c r="C23" s="203"/>
      <c r="D23" s="113"/>
      <c r="E23" s="116"/>
      <c r="F23" s="113">
        <f t="shared" si="5"/>
        <v>0</v>
      </c>
      <c r="G23" s="117"/>
      <c r="H23" s="118"/>
      <c r="I23" s="113">
        <f t="shared" si="6"/>
        <v>0</v>
      </c>
    </row>
    <row r="24" spans="2:9" ht="27" customHeight="1">
      <c r="B24" s="202" t="s">
        <v>336</v>
      </c>
      <c r="C24" s="203"/>
      <c r="D24" s="113">
        <v>900000</v>
      </c>
      <c r="E24" s="116">
        <v>0</v>
      </c>
      <c r="F24" s="113">
        <f t="shared" si="5"/>
        <v>900000</v>
      </c>
      <c r="G24" s="117">
        <v>639500</v>
      </c>
      <c r="H24" s="118">
        <v>639500</v>
      </c>
      <c r="I24" s="113">
        <f t="shared" si="6"/>
        <v>260500</v>
      </c>
    </row>
    <row r="25" spans="2:9" ht="47.25" customHeight="1">
      <c r="B25" s="202" t="s">
        <v>337</v>
      </c>
      <c r="C25" s="203"/>
      <c r="D25" s="113"/>
      <c r="E25" s="116"/>
      <c r="F25" s="113">
        <f t="shared" si="5"/>
        <v>0</v>
      </c>
      <c r="G25" s="117"/>
      <c r="H25" s="118"/>
      <c r="I25" s="113">
        <f t="shared" si="6"/>
        <v>0</v>
      </c>
    </row>
    <row r="26" spans="2:9" ht="27" customHeight="1">
      <c r="B26" s="202" t="s">
        <v>338</v>
      </c>
      <c r="C26" s="203"/>
      <c r="D26" s="113"/>
      <c r="E26" s="116"/>
      <c r="F26" s="113">
        <f t="shared" si="5"/>
        <v>0</v>
      </c>
      <c r="G26" s="117"/>
      <c r="H26" s="118"/>
      <c r="I26" s="113">
        <f t="shared" si="6"/>
        <v>0</v>
      </c>
    </row>
    <row r="27" spans="2:9" ht="41.25" customHeight="1">
      <c r="B27" s="202" t="s">
        <v>339</v>
      </c>
      <c r="C27" s="203"/>
      <c r="D27" s="113"/>
      <c r="E27" s="116"/>
      <c r="F27" s="113">
        <f t="shared" si="5"/>
        <v>0</v>
      </c>
      <c r="G27" s="117"/>
      <c r="H27" s="118"/>
      <c r="I27" s="113">
        <f t="shared" si="6"/>
        <v>0</v>
      </c>
    </row>
    <row r="28" spans="2:9" ht="47.25" customHeight="1">
      <c r="B28" s="202" t="s">
        <v>340</v>
      </c>
      <c r="C28" s="203"/>
      <c r="D28" s="113">
        <f aca="true" t="shared" si="7" ref="D28:I28">SUM(D29:D37)</f>
        <v>1305536</v>
      </c>
      <c r="E28" s="113">
        <f t="shared" si="7"/>
        <v>0</v>
      </c>
      <c r="F28" s="113">
        <f t="shared" si="7"/>
        <v>1305536</v>
      </c>
      <c r="G28" s="114">
        <f t="shared" si="7"/>
        <v>739241.24</v>
      </c>
      <c r="H28" s="115">
        <f t="shared" si="7"/>
        <v>721559.24</v>
      </c>
      <c r="I28" s="113">
        <f t="shared" si="7"/>
        <v>566294.76</v>
      </c>
    </row>
    <row r="29" spans="2:9" ht="26.25" customHeight="1">
      <c r="B29" s="202" t="s">
        <v>341</v>
      </c>
      <c r="C29" s="203"/>
      <c r="D29" s="113">
        <v>32700</v>
      </c>
      <c r="E29" s="116">
        <v>0</v>
      </c>
      <c r="F29" s="113">
        <f aca="true" t="shared" si="8" ref="F29:F37">D29+E29</f>
        <v>32700</v>
      </c>
      <c r="G29" s="117">
        <v>14405</v>
      </c>
      <c r="H29" s="118">
        <v>14405</v>
      </c>
      <c r="I29" s="113">
        <f t="shared" si="6"/>
        <v>18295</v>
      </c>
    </row>
    <row r="30" spans="2:9" ht="24.75" customHeight="1">
      <c r="B30" s="202" t="s">
        <v>342</v>
      </c>
      <c r="C30" s="203"/>
      <c r="D30" s="113">
        <v>84000</v>
      </c>
      <c r="E30" s="116">
        <v>0</v>
      </c>
      <c r="F30" s="113">
        <f t="shared" si="8"/>
        <v>84000</v>
      </c>
      <c r="G30" s="117">
        <v>59326.47</v>
      </c>
      <c r="H30" s="118">
        <v>59326.47</v>
      </c>
      <c r="I30" s="113">
        <f t="shared" si="6"/>
        <v>24673.53</v>
      </c>
    </row>
    <row r="31" spans="2:9" ht="41.25" customHeight="1">
      <c r="B31" s="202" t="s">
        <v>343</v>
      </c>
      <c r="C31" s="203"/>
      <c r="D31" s="113">
        <v>419563</v>
      </c>
      <c r="E31" s="116">
        <v>0</v>
      </c>
      <c r="F31" s="113">
        <f t="shared" si="8"/>
        <v>419563</v>
      </c>
      <c r="G31" s="117">
        <v>237315.87</v>
      </c>
      <c r="H31" s="118">
        <v>237315.87</v>
      </c>
      <c r="I31" s="113">
        <f t="shared" si="6"/>
        <v>182247.13</v>
      </c>
    </row>
    <row r="32" spans="2:9" ht="38.25" customHeight="1">
      <c r="B32" s="202" t="s">
        <v>344</v>
      </c>
      <c r="C32" s="203"/>
      <c r="D32" s="113">
        <v>960</v>
      </c>
      <c r="E32" s="116">
        <v>0</v>
      </c>
      <c r="F32" s="113">
        <f t="shared" si="8"/>
        <v>960</v>
      </c>
      <c r="G32" s="116">
        <v>0</v>
      </c>
      <c r="H32" s="119">
        <v>0</v>
      </c>
      <c r="I32" s="113">
        <f t="shared" si="6"/>
        <v>960</v>
      </c>
    </row>
    <row r="33" spans="2:9" ht="38.25" customHeight="1">
      <c r="B33" s="202" t="s">
        <v>345</v>
      </c>
      <c r="C33" s="203"/>
      <c r="D33" s="113">
        <v>20000</v>
      </c>
      <c r="E33" s="116">
        <v>0</v>
      </c>
      <c r="F33" s="113">
        <f t="shared" si="8"/>
        <v>20000</v>
      </c>
      <c r="G33" s="116">
        <v>0</v>
      </c>
      <c r="H33" s="119">
        <v>0</v>
      </c>
      <c r="I33" s="113">
        <f t="shared" si="6"/>
        <v>20000</v>
      </c>
    </row>
    <row r="34" spans="2:9" ht="39.75" customHeight="1">
      <c r="B34" s="202" t="s">
        <v>346</v>
      </c>
      <c r="C34" s="203"/>
      <c r="D34" s="113">
        <v>268680</v>
      </c>
      <c r="E34" s="116">
        <v>0</v>
      </c>
      <c r="F34" s="113">
        <f t="shared" si="8"/>
        <v>268680</v>
      </c>
      <c r="G34" s="117">
        <v>186177.1</v>
      </c>
      <c r="H34" s="118">
        <v>186177.1</v>
      </c>
      <c r="I34" s="113">
        <f t="shared" si="6"/>
        <v>82502.9</v>
      </c>
    </row>
    <row r="35" spans="2:9" ht="23.25" customHeight="1">
      <c r="B35" s="202" t="s">
        <v>347</v>
      </c>
      <c r="C35" s="203"/>
      <c r="D35" s="113">
        <v>133980</v>
      </c>
      <c r="E35" s="116">
        <v>0</v>
      </c>
      <c r="F35" s="113">
        <f t="shared" si="8"/>
        <v>133980</v>
      </c>
      <c r="G35" s="117">
        <v>65785.3</v>
      </c>
      <c r="H35" s="118">
        <v>65785.3</v>
      </c>
      <c r="I35" s="113">
        <f t="shared" si="6"/>
        <v>68194.7</v>
      </c>
    </row>
    <row r="36" spans="2:9" ht="26.25" customHeight="1">
      <c r="B36" s="202" t="s">
        <v>348</v>
      </c>
      <c r="C36" s="203"/>
      <c r="D36" s="113">
        <v>30830</v>
      </c>
      <c r="E36" s="116">
        <v>0</v>
      </c>
      <c r="F36" s="113">
        <f t="shared" si="8"/>
        <v>30830</v>
      </c>
      <c r="G36" s="117">
        <v>15564.5</v>
      </c>
      <c r="H36" s="118">
        <v>15564.5</v>
      </c>
      <c r="I36" s="113">
        <f t="shared" si="6"/>
        <v>15265.5</v>
      </c>
    </row>
    <row r="37" spans="2:9" ht="28.5" customHeight="1">
      <c r="B37" s="202" t="s">
        <v>349</v>
      </c>
      <c r="C37" s="203"/>
      <c r="D37" s="113">
        <v>314823</v>
      </c>
      <c r="E37" s="116">
        <v>0</v>
      </c>
      <c r="F37" s="113">
        <f t="shared" si="8"/>
        <v>314823</v>
      </c>
      <c r="G37" s="117">
        <v>160667</v>
      </c>
      <c r="H37" s="118">
        <v>142985</v>
      </c>
      <c r="I37" s="113">
        <f t="shared" si="6"/>
        <v>154156</v>
      </c>
    </row>
    <row r="38" spans="2:9" ht="63" customHeight="1">
      <c r="B38" s="202" t="s">
        <v>350</v>
      </c>
      <c r="C38" s="203"/>
      <c r="D38" s="113">
        <f aca="true" t="shared" si="9" ref="D38:I38">SUM(D39:D47)</f>
        <v>7009402</v>
      </c>
      <c r="E38" s="113">
        <f t="shared" si="9"/>
        <v>0</v>
      </c>
      <c r="F38" s="113">
        <f>SUM(F39:F47)</f>
        <v>7009402</v>
      </c>
      <c r="G38" s="114">
        <f>SUM(G39:G47)</f>
        <v>5227101</v>
      </c>
      <c r="H38" s="115">
        <f>SUM(H39:H47)</f>
        <v>5227101</v>
      </c>
      <c r="I38" s="113">
        <f t="shared" si="9"/>
        <v>1782301</v>
      </c>
    </row>
    <row r="39" spans="2:9" ht="49.5" customHeight="1">
      <c r="B39" s="202" t="s">
        <v>351</v>
      </c>
      <c r="C39" s="203"/>
      <c r="D39" s="113"/>
      <c r="E39" s="116"/>
      <c r="F39" s="113">
        <f>D39+E39</f>
        <v>0</v>
      </c>
      <c r="G39" s="116">
        <v>0</v>
      </c>
      <c r="H39" s="119">
        <v>0</v>
      </c>
      <c r="I39" s="113">
        <f t="shared" si="6"/>
        <v>0</v>
      </c>
    </row>
    <row r="40" spans="2:9" ht="42" customHeight="1">
      <c r="B40" s="202" t="s">
        <v>352</v>
      </c>
      <c r="C40" s="203"/>
      <c r="D40" s="113"/>
      <c r="E40" s="116"/>
      <c r="F40" s="113">
        <f aca="true" t="shared" si="10" ref="F40:F82">D40+E40</f>
        <v>0</v>
      </c>
      <c r="G40" s="116">
        <v>0</v>
      </c>
      <c r="H40" s="119">
        <v>0</v>
      </c>
      <c r="I40" s="113">
        <f t="shared" si="6"/>
        <v>0</v>
      </c>
    </row>
    <row r="41" spans="2:9" ht="36" customHeight="1">
      <c r="B41" s="202" t="s">
        <v>353</v>
      </c>
      <c r="C41" s="203"/>
      <c r="D41" s="113"/>
      <c r="E41" s="116"/>
      <c r="F41" s="113">
        <f t="shared" si="10"/>
        <v>0</v>
      </c>
      <c r="G41" s="116">
        <v>0</v>
      </c>
      <c r="H41" s="119">
        <v>0</v>
      </c>
      <c r="I41" s="113">
        <f t="shared" si="6"/>
        <v>0</v>
      </c>
    </row>
    <row r="42" spans="2:9" ht="24.75" customHeight="1">
      <c r="B42" s="202" t="s">
        <v>354</v>
      </c>
      <c r="C42" s="203"/>
      <c r="D42" s="113">
        <v>7009402</v>
      </c>
      <c r="E42" s="116">
        <v>0</v>
      </c>
      <c r="F42" s="113">
        <f t="shared" si="10"/>
        <v>7009402</v>
      </c>
      <c r="G42" s="117">
        <v>5227101</v>
      </c>
      <c r="H42" s="118">
        <v>5227101</v>
      </c>
      <c r="I42" s="113">
        <f t="shared" si="6"/>
        <v>1782301</v>
      </c>
    </row>
    <row r="43" spans="2:9" ht="28.5" customHeight="1">
      <c r="B43" s="202" t="s">
        <v>355</v>
      </c>
      <c r="C43" s="203"/>
      <c r="D43" s="113"/>
      <c r="E43" s="116"/>
      <c r="F43" s="113">
        <f t="shared" si="10"/>
        <v>0</v>
      </c>
      <c r="G43" s="117"/>
      <c r="H43" s="118"/>
      <c r="I43" s="113">
        <f t="shared" si="6"/>
        <v>0</v>
      </c>
    </row>
    <row r="44" spans="2:9" ht="38.25" customHeight="1">
      <c r="B44" s="202" t="s">
        <v>356</v>
      </c>
      <c r="C44" s="203"/>
      <c r="D44" s="113"/>
      <c r="E44" s="116"/>
      <c r="F44" s="113">
        <f t="shared" si="10"/>
        <v>0</v>
      </c>
      <c r="G44" s="117"/>
      <c r="H44" s="118"/>
      <c r="I44" s="113">
        <f t="shared" si="6"/>
        <v>0</v>
      </c>
    </row>
    <row r="45" spans="2:9" ht="24.75" customHeight="1">
      <c r="B45" s="202" t="s">
        <v>357</v>
      </c>
      <c r="C45" s="203"/>
      <c r="D45" s="113"/>
      <c r="E45" s="116"/>
      <c r="F45" s="113">
        <f t="shared" si="10"/>
        <v>0</v>
      </c>
      <c r="G45" s="117"/>
      <c r="H45" s="118"/>
      <c r="I45" s="113">
        <f t="shared" si="6"/>
        <v>0</v>
      </c>
    </row>
    <row r="46" spans="2:9" ht="22.5" customHeight="1">
      <c r="B46" s="202" t="s">
        <v>358</v>
      </c>
      <c r="C46" s="203"/>
      <c r="D46" s="113"/>
      <c r="E46" s="116"/>
      <c r="F46" s="113">
        <f t="shared" si="10"/>
        <v>0</v>
      </c>
      <c r="G46" s="117"/>
      <c r="H46" s="118"/>
      <c r="I46" s="113">
        <f t="shared" si="6"/>
        <v>0</v>
      </c>
    </row>
    <row r="47" spans="2:9" ht="27" customHeight="1">
      <c r="B47" s="202" t="s">
        <v>359</v>
      </c>
      <c r="C47" s="203"/>
      <c r="D47" s="113"/>
      <c r="E47" s="116"/>
      <c r="F47" s="113">
        <f t="shared" si="10"/>
        <v>0</v>
      </c>
      <c r="G47" s="117"/>
      <c r="H47" s="118"/>
      <c r="I47" s="113">
        <f t="shared" si="6"/>
        <v>0</v>
      </c>
    </row>
    <row r="48" spans="2:9" ht="43.5" customHeight="1">
      <c r="B48" s="202" t="s">
        <v>360</v>
      </c>
      <c r="C48" s="203"/>
      <c r="D48" s="113">
        <f aca="true" t="shared" si="11" ref="D48:I48">SUM(D49:D57)</f>
        <v>0</v>
      </c>
      <c r="E48" s="113">
        <f t="shared" si="11"/>
        <v>0</v>
      </c>
      <c r="F48" s="113">
        <f t="shared" si="11"/>
        <v>0</v>
      </c>
      <c r="G48" s="116">
        <v>0</v>
      </c>
      <c r="H48" s="119">
        <v>0</v>
      </c>
      <c r="I48" s="113">
        <f t="shared" si="11"/>
        <v>0</v>
      </c>
    </row>
    <row r="49" spans="2:9" ht="26.25" customHeight="1">
      <c r="B49" s="202" t="s">
        <v>361</v>
      </c>
      <c r="C49" s="203"/>
      <c r="D49" s="113"/>
      <c r="E49" s="116"/>
      <c r="F49" s="113">
        <f t="shared" si="10"/>
        <v>0</v>
      </c>
      <c r="G49" s="117"/>
      <c r="H49" s="118"/>
      <c r="I49" s="113">
        <f t="shared" si="6"/>
        <v>0</v>
      </c>
    </row>
    <row r="50" spans="2:9" ht="46.5" customHeight="1">
      <c r="B50" s="202" t="s">
        <v>362</v>
      </c>
      <c r="C50" s="203"/>
      <c r="D50" s="113"/>
      <c r="E50" s="116"/>
      <c r="F50" s="113">
        <f t="shared" si="10"/>
        <v>0</v>
      </c>
      <c r="G50" s="117"/>
      <c r="H50" s="118"/>
      <c r="I50" s="113">
        <f t="shared" si="6"/>
        <v>0</v>
      </c>
    </row>
    <row r="51" spans="2:9" ht="47.25" customHeight="1">
      <c r="B51" s="202" t="s">
        <v>363</v>
      </c>
      <c r="C51" s="203"/>
      <c r="D51" s="113"/>
      <c r="E51" s="116"/>
      <c r="F51" s="113">
        <f t="shared" si="10"/>
        <v>0</v>
      </c>
      <c r="G51" s="117"/>
      <c r="H51" s="118"/>
      <c r="I51" s="113">
        <f t="shared" si="6"/>
        <v>0</v>
      </c>
    </row>
    <row r="52" spans="2:9" ht="24.75" customHeight="1">
      <c r="B52" s="202" t="s">
        <v>364</v>
      </c>
      <c r="C52" s="203"/>
      <c r="D52" s="113"/>
      <c r="E52" s="116"/>
      <c r="F52" s="113">
        <f t="shared" si="10"/>
        <v>0</v>
      </c>
      <c r="G52" s="117"/>
      <c r="H52" s="118"/>
      <c r="I52" s="113">
        <f t="shared" si="6"/>
        <v>0</v>
      </c>
    </row>
    <row r="53" spans="2:9" ht="24.75" customHeight="1">
      <c r="B53" s="202" t="s">
        <v>365</v>
      </c>
      <c r="C53" s="203"/>
      <c r="D53" s="113"/>
      <c r="E53" s="116"/>
      <c r="F53" s="113">
        <f t="shared" si="10"/>
        <v>0</v>
      </c>
      <c r="G53" s="117"/>
      <c r="H53" s="118"/>
      <c r="I53" s="113">
        <f t="shared" si="6"/>
        <v>0</v>
      </c>
    </row>
    <row r="54" spans="2:9" ht="24.75" customHeight="1">
      <c r="B54" s="202" t="s">
        <v>366</v>
      </c>
      <c r="C54" s="203"/>
      <c r="D54" s="113"/>
      <c r="E54" s="116"/>
      <c r="F54" s="113">
        <f t="shared" si="10"/>
        <v>0</v>
      </c>
      <c r="G54" s="117"/>
      <c r="H54" s="118"/>
      <c r="I54" s="113">
        <f t="shared" si="6"/>
        <v>0</v>
      </c>
    </row>
    <row r="55" spans="2:9" ht="24.75" customHeight="1">
      <c r="B55" s="202" t="s">
        <v>367</v>
      </c>
      <c r="C55" s="203"/>
      <c r="D55" s="113"/>
      <c r="E55" s="116"/>
      <c r="F55" s="113">
        <f t="shared" si="10"/>
        <v>0</v>
      </c>
      <c r="G55" s="117"/>
      <c r="H55" s="118"/>
      <c r="I55" s="113">
        <f t="shared" si="6"/>
        <v>0</v>
      </c>
    </row>
    <row r="56" spans="2:9" ht="24.75" customHeight="1">
      <c r="B56" s="202" t="s">
        <v>368</v>
      </c>
      <c r="C56" s="203"/>
      <c r="D56" s="113"/>
      <c r="E56" s="116"/>
      <c r="F56" s="113">
        <f t="shared" si="10"/>
        <v>0</v>
      </c>
      <c r="G56" s="117"/>
      <c r="H56" s="118"/>
      <c r="I56" s="113">
        <f t="shared" si="6"/>
        <v>0</v>
      </c>
    </row>
    <row r="57" spans="2:9" ht="24.75" customHeight="1">
      <c r="B57" s="202" t="s">
        <v>369</v>
      </c>
      <c r="C57" s="203"/>
      <c r="D57" s="113"/>
      <c r="E57" s="116"/>
      <c r="F57" s="113">
        <f t="shared" si="10"/>
        <v>0</v>
      </c>
      <c r="G57" s="117"/>
      <c r="H57" s="118"/>
      <c r="I57" s="113">
        <f t="shared" si="6"/>
        <v>0</v>
      </c>
    </row>
    <row r="58" spans="2:9" ht="24.75" customHeight="1">
      <c r="B58" s="202" t="s">
        <v>370</v>
      </c>
      <c r="C58" s="203"/>
      <c r="D58" s="113">
        <f>SUM(D59:D61)</f>
        <v>0</v>
      </c>
      <c r="E58" s="113">
        <f>SUM(E59:E61)</f>
        <v>0</v>
      </c>
      <c r="F58" s="113">
        <f>SUM(F59:F61)</f>
        <v>0</v>
      </c>
      <c r="G58" s="113">
        <f>SUM(G59:G61)</f>
        <v>0</v>
      </c>
      <c r="H58" s="120">
        <f>SUM(H59:H61)</f>
        <v>0</v>
      </c>
      <c r="I58" s="113">
        <f t="shared" si="6"/>
        <v>0</v>
      </c>
    </row>
    <row r="59" spans="2:9" ht="38.25" customHeight="1">
      <c r="B59" s="202" t="s">
        <v>371</v>
      </c>
      <c r="C59" s="203"/>
      <c r="D59" s="113"/>
      <c r="E59" s="116"/>
      <c r="F59" s="113">
        <f t="shared" si="10"/>
        <v>0</v>
      </c>
      <c r="G59" s="117"/>
      <c r="H59" s="118"/>
      <c r="I59" s="113">
        <f t="shared" si="6"/>
        <v>0</v>
      </c>
    </row>
    <row r="60" spans="2:9" ht="28.5" customHeight="1">
      <c r="B60" s="202" t="s">
        <v>372</v>
      </c>
      <c r="C60" s="203"/>
      <c r="D60" s="113"/>
      <c r="E60" s="116"/>
      <c r="F60" s="113">
        <f t="shared" si="10"/>
        <v>0</v>
      </c>
      <c r="G60" s="117"/>
      <c r="H60" s="118"/>
      <c r="I60" s="113">
        <f t="shared" si="6"/>
        <v>0</v>
      </c>
    </row>
    <row r="61" spans="2:9" ht="40.5" customHeight="1">
      <c r="B61" s="202" t="s">
        <v>373</v>
      </c>
      <c r="C61" s="203"/>
      <c r="D61" s="113"/>
      <c r="E61" s="116"/>
      <c r="F61" s="113">
        <f t="shared" si="10"/>
        <v>0</v>
      </c>
      <c r="G61" s="117"/>
      <c r="H61" s="118"/>
      <c r="I61" s="113">
        <f t="shared" si="6"/>
        <v>0</v>
      </c>
    </row>
    <row r="62" spans="2:9" ht="45.75" customHeight="1">
      <c r="B62" s="202" t="s">
        <v>374</v>
      </c>
      <c r="C62" s="203"/>
      <c r="D62" s="113">
        <f>SUM(D63:D70)</f>
        <v>0</v>
      </c>
      <c r="E62" s="113">
        <f>SUM(E63:E70)</f>
        <v>0</v>
      </c>
      <c r="F62" s="113">
        <f>F63+F64+F65+F66+F67+F69+F70</f>
        <v>0</v>
      </c>
      <c r="G62" s="113">
        <f>SUM(G63:G65)</f>
        <v>0</v>
      </c>
      <c r="H62" s="120">
        <f>SUM(H63:H65)</f>
        <v>0</v>
      </c>
      <c r="I62" s="113">
        <f t="shared" si="6"/>
        <v>0</v>
      </c>
    </row>
    <row r="63" spans="2:9" ht="48" customHeight="1">
      <c r="B63" s="202" t="s">
        <v>375</v>
      </c>
      <c r="C63" s="203"/>
      <c r="D63" s="113"/>
      <c r="E63" s="116"/>
      <c r="F63" s="113">
        <f t="shared" si="10"/>
        <v>0</v>
      </c>
      <c r="G63" s="117"/>
      <c r="H63" s="118"/>
      <c r="I63" s="113">
        <f t="shared" si="6"/>
        <v>0</v>
      </c>
    </row>
    <row r="64" spans="2:9" ht="27.75" customHeight="1">
      <c r="B64" s="202" t="s">
        <v>376</v>
      </c>
      <c r="C64" s="203"/>
      <c r="D64" s="113"/>
      <c r="E64" s="116"/>
      <c r="F64" s="113">
        <f t="shared" si="10"/>
        <v>0</v>
      </c>
      <c r="G64" s="117"/>
      <c r="H64" s="118"/>
      <c r="I64" s="113">
        <f t="shared" si="6"/>
        <v>0</v>
      </c>
    </row>
    <row r="65" spans="2:9" ht="27.75" customHeight="1">
      <c r="B65" s="202" t="s">
        <v>377</v>
      </c>
      <c r="C65" s="203"/>
      <c r="D65" s="113"/>
      <c r="E65" s="116"/>
      <c r="F65" s="113">
        <f t="shared" si="10"/>
        <v>0</v>
      </c>
      <c r="G65" s="117"/>
      <c r="H65" s="118"/>
      <c r="I65" s="113">
        <f t="shared" si="6"/>
        <v>0</v>
      </c>
    </row>
    <row r="66" spans="2:9" ht="27.75" customHeight="1">
      <c r="B66" s="202" t="s">
        <v>378</v>
      </c>
      <c r="C66" s="203"/>
      <c r="D66" s="113"/>
      <c r="E66" s="116"/>
      <c r="F66" s="113">
        <f t="shared" si="10"/>
        <v>0</v>
      </c>
      <c r="G66" s="117"/>
      <c r="H66" s="118"/>
      <c r="I66" s="113">
        <f t="shared" si="6"/>
        <v>0</v>
      </c>
    </row>
    <row r="67" spans="2:9" ht="42.75" customHeight="1">
      <c r="B67" s="202" t="s">
        <v>379</v>
      </c>
      <c r="C67" s="203"/>
      <c r="D67" s="113"/>
      <c r="E67" s="116"/>
      <c r="F67" s="113">
        <f t="shared" si="10"/>
        <v>0</v>
      </c>
      <c r="G67" s="117"/>
      <c r="H67" s="118"/>
      <c r="I67" s="113">
        <f t="shared" si="6"/>
        <v>0</v>
      </c>
    </row>
    <row r="68" spans="2:9" ht="44.25" customHeight="1">
      <c r="B68" s="202" t="s">
        <v>380</v>
      </c>
      <c r="C68" s="203"/>
      <c r="D68" s="113"/>
      <c r="E68" s="116"/>
      <c r="F68" s="113">
        <f t="shared" si="10"/>
        <v>0</v>
      </c>
      <c r="G68" s="117"/>
      <c r="H68" s="118"/>
      <c r="I68" s="113">
        <f t="shared" si="6"/>
        <v>0</v>
      </c>
    </row>
    <row r="69" spans="2:9" ht="30" customHeight="1">
      <c r="B69" s="202" t="s">
        <v>381</v>
      </c>
      <c r="C69" s="203"/>
      <c r="D69" s="113"/>
      <c r="E69" s="116"/>
      <c r="F69" s="113">
        <f t="shared" si="10"/>
        <v>0</v>
      </c>
      <c r="G69" s="117"/>
      <c r="H69" s="118"/>
      <c r="I69" s="113">
        <f t="shared" si="6"/>
        <v>0</v>
      </c>
    </row>
    <row r="70" spans="2:9" ht="47.25" customHeight="1">
      <c r="B70" s="202" t="s">
        <v>382</v>
      </c>
      <c r="C70" s="203"/>
      <c r="D70" s="113"/>
      <c r="E70" s="116"/>
      <c r="F70" s="113">
        <f t="shared" si="10"/>
        <v>0</v>
      </c>
      <c r="G70" s="117"/>
      <c r="H70" s="118"/>
      <c r="I70" s="113">
        <f t="shared" si="6"/>
        <v>0</v>
      </c>
    </row>
    <row r="71" spans="2:9" ht="49.5" customHeight="1">
      <c r="B71" s="202" t="s">
        <v>383</v>
      </c>
      <c r="C71" s="203"/>
      <c r="D71" s="113">
        <f>SUM(D72:D74)</f>
        <v>0</v>
      </c>
      <c r="E71" s="113">
        <f>SUM(E72:E74)</f>
        <v>0</v>
      </c>
      <c r="F71" s="113">
        <f>SUM(F72:F74)</f>
        <v>0</v>
      </c>
      <c r="G71" s="121">
        <f>SUM(G72:G74)</f>
        <v>0</v>
      </c>
      <c r="H71" s="122">
        <f>SUM(H72:H74)</f>
        <v>0</v>
      </c>
      <c r="I71" s="113">
        <f t="shared" si="6"/>
        <v>0</v>
      </c>
    </row>
    <row r="72" spans="2:9" ht="30" customHeight="1">
      <c r="B72" s="202" t="s">
        <v>384</v>
      </c>
      <c r="C72" s="203"/>
      <c r="D72" s="113"/>
      <c r="E72" s="116"/>
      <c r="F72" s="113">
        <f>D72+E72</f>
        <v>0</v>
      </c>
      <c r="G72" s="117"/>
      <c r="H72" s="118"/>
      <c r="I72" s="113">
        <f t="shared" si="6"/>
        <v>0</v>
      </c>
    </row>
    <row r="73" spans="2:9" ht="30" customHeight="1">
      <c r="B73" s="202" t="s">
        <v>385</v>
      </c>
      <c r="C73" s="203"/>
      <c r="D73" s="113"/>
      <c r="E73" s="116"/>
      <c r="F73" s="113">
        <f t="shared" si="10"/>
        <v>0</v>
      </c>
      <c r="G73" s="117"/>
      <c r="H73" s="118"/>
      <c r="I73" s="113">
        <f t="shared" si="6"/>
        <v>0</v>
      </c>
    </row>
    <row r="74" spans="2:9" ht="30" customHeight="1">
      <c r="B74" s="202" t="s">
        <v>386</v>
      </c>
      <c r="C74" s="203"/>
      <c r="D74" s="113"/>
      <c r="E74" s="116"/>
      <c r="F74" s="113">
        <f t="shared" si="10"/>
        <v>0</v>
      </c>
      <c r="G74" s="117"/>
      <c r="H74" s="118"/>
      <c r="I74" s="113">
        <f t="shared" si="6"/>
        <v>0</v>
      </c>
    </row>
    <row r="75" spans="2:9" ht="30" customHeight="1">
      <c r="B75" s="202" t="s">
        <v>387</v>
      </c>
      <c r="C75" s="203"/>
      <c r="D75" s="113">
        <f>SUM(D76:D82)</f>
        <v>0</v>
      </c>
      <c r="E75" s="113">
        <f>SUM(E76:E82)</f>
        <v>0</v>
      </c>
      <c r="F75" s="113">
        <f>SUM(F76:F82)</f>
        <v>0</v>
      </c>
      <c r="G75" s="113">
        <f>SUM(G76:G78)</f>
        <v>0</v>
      </c>
      <c r="H75" s="113">
        <f>SUM(H76:H78)</f>
        <v>0</v>
      </c>
      <c r="I75" s="113">
        <f t="shared" si="6"/>
        <v>0</v>
      </c>
    </row>
    <row r="76" spans="2:9" ht="30" customHeight="1">
      <c r="B76" s="202" t="s">
        <v>388</v>
      </c>
      <c r="C76" s="203"/>
      <c r="D76" s="113"/>
      <c r="E76" s="116"/>
      <c r="F76" s="113">
        <f t="shared" si="10"/>
        <v>0</v>
      </c>
      <c r="G76" s="117"/>
      <c r="H76" s="118"/>
      <c r="I76" s="113">
        <f t="shared" si="6"/>
        <v>0</v>
      </c>
    </row>
    <row r="77" spans="2:9" ht="30" customHeight="1">
      <c r="B77" s="202" t="s">
        <v>389</v>
      </c>
      <c r="C77" s="203"/>
      <c r="D77" s="113"/>
      <c r="E77" s="116"/>
      <c r="F77" s="113">
        <f t="shared" si="10"/>
        <v>0</v>
      </c>
      <c r="G77" s="117"/>
      <c r="H77" s="118"/>
      <c r="I77" s="113">
        <f t="shared" si="6"/>
        <v>0</v>
      </c>
    </row>
    <row r="78" spans="2:9" ht="30" customHeight="1">
      <c r="B78" s="202" t="s">
        <v>390</v>
      </c>
      <c r="C78" s="203"/>
      <c r="D78" s="113"/>
      <c r="E78" s="116"/>
      <c r="F78" s="113">
        <f t="shared" si="10"/>
        <v>0</v>
      </c>
      <c r="G78" s="117"/>
      <c r="H78" s="118"/>
      <c r="I78" s="113">
        <f t="shared" si="6"/>
        <v>0</v>
      </c>
    </row>
    <row r="79" spans="2:9" ht="30" customHeight="1">
      <c r="B79" s="202" t="s">
        <v>391</v>
      </c>
      <c r="C79" s="203"/>
      <c r="D79" s="113"/>
      <c r="E79" s="116"/>
      <c r="F79" s="113">
        <f t="shared" si="10"/>
        <v>0</v>
      </c>
      <c r="G79" s="117"/>
      <c r="H79" s="118"/>
      <c r="I79" s="113">
        <f t="shared" si="6"/>
        <v>0</v>
      </c>
    </row>
    <row r="80" spans="2:9" ht="28.5" customHeight="1">
      <c r="B80" s="202" t="s">
        <v>392</v>
      </c>
      <c r="C80" s="203"/>
      <c r="D80" s="113"/>
      <c r="E80" s="116"/>
      <c r="F80" s="113">
        <f t="shared" si="10"/>
        <v>0</v>
      </c>
      <c r="G80" s="117"/>
      <c r="H80" s="118"/>
      <c r="I80" s="113">
        <f t="shared" si="6"/>
        <v>0</v>
      </c>
    </row>
    <row r="81" spans="2:9" ht="28.5" customHeight="1">
      <c r="B81" s="202" t="s">
        <v>393</v>
      </c>
      <c r="C81" s="203"/>
      <c r="D81" s="113"/>
      <c r="E81" s="116"/>
      <c r="F81" s="113">
        <f t="shared" si="10"/>
        <v>0</v>
      </c>
      <c r="G81" s="117"/>
      <c r="H81" s="118"/>
      <c r="I81" s="113">
        <f t="shared" si="6"/>
        <v>0</v>
      </c>
    </row>
    <row r="82" spans="2:9" ht="53.25" customHeight="1">
      <c r="B82" s="202" t="s">
        <v>394</v>
      </c>
      <c r="C82" s="203"/>
      <c r="D82" s="113"/>
      <c r="E82" s="116"/>
      <c r="F82" s="113">
        <f t="shared" si="10"/>
        <v>0</v>
      </c>
      <c r="G82" s="117"/>
      <c r="H82" s="118"/>
      <c r="I82" s="113">
        <f t="shared" si="6"/>
        <v>0</v>
      </c>
    </row>
    <row r="83" spans="2:11" ht="53.25" customHeight="1">
      <c r="B83" s="206" t="s">
        <v>395</v>
      </c>
      <c r="C83" s="207"/>
      <c r="D83" s="123">
        <f aca="true" t="shared" si="12" ref="D83:I83">D84+D102+D92+D112+D122+D132+D136+D145+D149</f>
        <v>72034609</v>
      </c>
      <c r="E83" s="123">
        <f t="shared" si="12"/>
        <v>323332.09</v>
      </c>
      <c r="F83" s="123">
        <f t="shared" si="12"/>
        <v>72357941.09</v>
      </c>
      <c r="G83" s="124">
        <f t="shared" si="12"/>
        <v>43319882.739999995</v>
      </c>
      <c r="H83" s="125">
        <f t="shared" si="12"/>
        <v>43066745.019999996</v>
      </c>
      <c r="I83" s="123">
        <f t="shared" si="12"/>
        <v>29038058.350000005</v>
      </c>
      <c r="K83" s="29"/>
    </row>
    <row r="84" spans="2:9" ht="53.25" customHeight="1">
      <c r="B84" s="202" t="s">
        <v>322</v>
      </c>
      <c r="C84" s="203"/>
      <c r="D84" s="113">
        <f>SUM(D85:D91)</f>
        <v>40701966</v>
      </c>
      <c r="E84" s="113">
        <f>SUM(E85:E91)</f>
        <v>323332.09</v>
      </c>
      <c r="F84" s="113">
        <f>SUM(F85:F91)</f>
        <v>41025298.09</v>
      </c>
      <c r="G84" s="114">
        <f>SUM(G85:G91)</f>
        <v>27299302.869999997</v>
      </c>
      <c r="H84" s="115">
        <f>SUM(H85:H91)</f>
        <v>27046165.15</v>
      </c>
      <c r="I84" s="113">
        <f aca="true" t="shared" si="13" ref="I84:I147">F84-G84</f>
        <v>13725995.220000006</v>
      </c>
    </row>
    <row r="85" spans="2:9" ht="53.25" customHeight="1">
      <c r="B85" s="202" t="s">
        <v>323</v>
      </c>
      <c r="C85" s="203"/>
      <c r="D85" s="113">
        <v>14150892.72</v>
      </c>
      <c r="E85" s="116">
        <v>237892.23</v>
      </c>
      <c r="F85" s="113">
        <f aca="true" t="shared" si="14" ref="F85:F91">D85+E85</f>
        <v>14388784.950000001</v>
      </c>
      <c r="G85" s="117">
        <v>10945864.54</v>
      </c>
      <c r="H85" s="118">
        <v>10945864.54</v>
      </c>
      <c r="I85" s="113">
        <f t="shared" si="13"/>
        <v>3442920.410000002</v>
      </c>
    </row>
    <row r="86" spans="2:9" ht="53.25" customHeight="1">
      <c r="B86" s="202" t="s">
        <v>324</v>
      </c>
      <c r="C86" s="203"/>
      <c r="D86" s="113">
        <v>520523.23</v>
      </c>
      <c r="E86" s="116">
        <v>0</v>
      </c>
      <c r="F86" s="113">
        <f t="shared" si="14"/>
        <v>520523.23</v>
      </c>
      <c r="G86" s="117">
        <v>255000</v>
      </c>
      <c r="H86" s="118">
        <v>255000</v>
      </c>
      <c r="I86" s="113">
        <f t="shared" si="13"/>
        <v>265523.23</v>
      </c>
    </row>
    <row r="87" spans="2:9" ht="26.25" customHeight="1">
      <c r="B87" s="202" t="s">
        <v>325</v>
      </c>
      <c r="C87" s="203"/>
      <c r="D87" s="113">
        <v>3068315.24</v>
      </c>
      <c r="E87" s="116">
        <v>0</v>
      </c>
      <c r="F87" s="113">
        <f t="shared" si="14"/>
        <v>3068315.24</v>
      </c>
      <c r="G87" s="117">
        <v>618098.64</v>
      </c>
      <c r="H87" s="118">
        <v>618098.64</v>
      </c>
      <c r="I87" s="113">
        <f t="shared" si="13"/>
        <v>2450216.6</v>
      </c>
    </row>
    <row r="88" spans="2:9" ht="26.25" customHeight="1">
      <c r="B88" s="202" t="s">
        <v>326</v>
      </c>
      <c r="C88" s="203"/>
      <c r="D88" s="113">
        <v>5257620.94</v>
      </c>
      <c r="E88" s="116">
        <v>85439.86</v>
      </c>
      <c r="F88" s="113">
        <f t="shared" si="14"/>
        <v>5343060.800000001</v>
      </c>
      <c r="G88" s="117">
        <v>3014844</v>
      </c>
      <c r="H88" s="118">
        <v>2761706.28</v>
      </c>
      <c r="I88" s="113">
        <f t="shared" si="13"/>
        <v>2328216.8000000007</v>
      </c>
    </row>
    <row r="89" spans="2:9" ht="53.25" customHeight="1">
      <c r="B89" s="202" t="s">
        <v>327</v>
      </c>
      <c r="C89" s="203"/>
      <c r="D89" s="113">
        <v>17704613.87</v>
      </c>
      <c r="E89" s="116">
        <v>0</v>
      </c>
      <c r="F89" s="113">
        <f t="shared" si="14"/>
        <v>17704613.87</v>
      </c>
      <c r="G89" s="117">
        <v>12465495.69</v>
      </c>
      <c r="H89" s="118">
        <v>12465495.69</v>
      </c>
      <c r="I89" s="113">
        <f t="shared" si="13"/>
        <v>5239118.180000002</v>
      </c>
    </row>
    <row r="90" spans="2:9" ht="24.75" customHeight="1">
      <c r="B90" s="202" t="s">
        <v>328</v>
      </c>
      <c r="C90" s="203"/>
      <c r="D90" s="113"/>
      <c r="E90" s="116"/>
      <c r="F90" s="113">
        <f t="shared" si="14"/>
        <v>0</v>
      </c>
      <c r="G90" s="117"/>
      <c r="H90" s="118"/>
      <c r="I90" s="113">
        <f t="shared" si="13"/>
        <v>0</v>
      </c>
    </row>
    <row r="91" spans="2:9" ht="24.75" customHeight="1">
      <c r="B91" s="202" t="s">
        <v>329</v>
      </c>
      <c r="C91" s="203"/>
      <c r="D91" s="113"/>
      <c r="E91" s="116"/>
      <c r="F91" s="113">
        <f t="shared" si="14"/>
        <v>0</v>
      </c>
      <c r="G91" s="117"/>
      <c r="H91" s="118"/>
      <c r="I91" s="113">
        <f t="shared" si="13"/>
        <v>0</v>
      </c>
    </row>
    <row r="92" spans="2:9" ht="53.25" customHeight="1">
      <c r="B92" s="202" t="s">
        <v>330</v>
      </c>
      <c r="C92" s="203"/>
      <c r="D92" s="113">
        <f>SUM(D93:D101)</f>
        <v>4996121</v>
      </c>
      <c r="E92" s="113">
        <f>SUM(E93:E101)</f>
        <v>0</v>
      </c>
      <c r="F92" s="113">
        <f>SUM(F93:F101)</f>
        <v>4996121</v>
      </c>
      <c r="G92" s="114">
        <f>SUM(G93:G101)</f>
        <v>2211185.94</v>
      </c>
      <c r="H92" s="115">
        <f>SUM(H93:H101)</f>
        <v>2211185.94</v>
      </c>
      <c r="I92" s="113">
        <f t="shared" si="13"/>
        <v>2784935.06</v>
      </c>
    </row>
    <row r="93" spans="2:9" ht="53.25" customHeight="1">
      <c r="B93" s="202" t="s">
        <v>331</v>
      </c>
      <c r="C93" s="203"/>
      <c r="D93" s="113">
        <v>2338266</v>
      </c>
      <c r="E93" s="116">
        <v>0</v>
      </c>
      <c r="F93" s="113">
        <f aca="true" t="shared" si="15" ref="F93:F101">D93+E93</f>
        <v>2338266</v>
      </c>
      <c r="G93" s="117">
        <v>1043885.51</v>
      </c>
      <c r="H93" s="118">
        <v>1043885.51</v>
      </c>
      <c r="I93" s="113">
        <f t="shared" si="13"/>
        <v>1294380.49</v>
      </c>
    </row>
    <row r="94" spans="2:9" ht="24.75" customHeight="1">
      <c r="B94" s="202" t="s">
        <v>332</v>
      </c>
      <c r="C94" s="203"/>
      <c r="D94" s="113">
        <v>180730</v>
      </c>
      <c r="E94" s="116">
        <v>0</v>
      </c>
      <c r="F94" s="113">
        <f t="shared" si="15"/>
        <v>180730</v>
      </c>
      <c r="G94" s="117">
        <v>90343.48</v>
      </c>
      <c r="H94" s="118">
        <v>90343.48</v>
      </c>
      <c r="I94" s="113">
        <f t="shared" si="13"/>
        <v>90386.52</v>
      </c>
    </row>
    <row r="95" spans="2:9" ht="47.25" customHeight="1">
      <c r="B95" s="202" t="s">
        <v>333</v>
      </c>
      <c r="C95" s="203"/>
      <c r="D95" s="113"/>
      <c r="E95" s="116"/>
      <c r="F95" s="113">
        <f t="shared" si="15"/>
        <v>0</v>
      </c>
      <c r="G95" s="117"/>
      <c r="H95" s="118"/>
      <c r="I95" s="113">
        <f t="shared" si="13"/>
        <v>0</v>
      </c>
    </row>
    <row r="96" spans="2:9" ht="48" customHeight="1">
      <c r="B96" s="202" t="s">
        <v>334</v>
      </c>
      <c r="C96" s="203"/>
      <c r="D96" s="113">
        <v>128190</v>
      </c>
      <c r="E96" s="116">
        <v>0</v>
      </c>
      <c r="F96" s="113">
        <f t="shared" si="15"/>
        <v>128190</v>
      </c>
      <c r="G96" s="117">
        <v>63610.02</v>
      </c>
      <c r="H96" s="118">
        <v>63610.02</v>
      </c>
      <c r="I96" s="113">
        <f t="shared" si="13"/>
        <v>64579.98</v>
      </c>
    </row>
    <row r="97" spans="2:9" ht="42" customHeight="1">
      <c r="B97" s="202" t="s">
        <v>335</v>
      </c>
      <c r="C97" s="203"/>
      <c r="D97" s="113"/>
      <c r="E97" s="116"/>
      <c r="F97" s="113">
        <f t="shared" si="15"/>
        <v>0</v>
      </c>
      <c r="G97" s="117"/>
      <c r="H97" s="118"/>
      <c r="I97" s="113">
        <f t="shared" si="13"/>
        <v>0</v>
      </c>
    </row>
    <row r="98" spans="2:9" ht="36" customHeight="1">
      <c r="B98" s="202" t="s">
        <v>336</v>
      </c>
      <c r="C98" s="203"/>
      <c r="D98" s="113">
        <v>2120470</v>
      </c>
      <c r="E98" s="116">
        <v>0</v>
      </c>
      <c r="F98" s="113">
        <f t="shared" si="15"/>
        <v>2120470</v>
      </c>
      <c r="G98" s="117">
        <v>1011157.26</v>
      </c>
      <c r="H98" s="118">
        <v>1011157.26</v>
      </c>
      <c r="I98" s="113">
        <f t="shared" si="13"/>
        <v>1109312.74</v>
      </c>
    </row>
    <row r="99" spans="2:9" ht="53.25" customHeight="1">
      <c r="B99" s="202" t="s">
        <v>337</v>
      </c>
      <c r="C99" s="203"/>
      <c r="D99" s="113">
        <v>220000</v>
      </c>
      <c r="E99" s="116">
        <v>0</v>
      </c>
      <c r="F99" s="113">
        <f t="shared" si="15"/>
        <v>220000</v>
      </c>
      <c r="G99" s="117">
        <v>580</v>
      </c>
      <c r="H99" s="118">
        <v>580</v>
      </c>
      <c r="I99" s="113">
        <f t="shared" si="13"/>
        <v>219420</v>
      </c>
    </row>
    <row r="100" spans="2:9" ht="28.5" customHeight="1">
      <c r="B100" s="202" t="s">
        <v>338</v>
      </c>
      <c r="C100" s="203"/>
      <c r="D100" s="113"/>
      <c r="E100" s="116"/>
      <c r="F100" s="113">
        <f t="shared" si="15"/>
        <v>0</v>
      </c>
      <c r="G100" s="117"/>
      <c r="H100" s="118"/>
      <c r="I100" s="113">
        <f t="shared" si="13"/>
        <v>0</v>
      </c>
    </row>
    <row r="101" spans="2:9" ht="45.75" customHeight="1">
      <c r="B101" s="202" t="s">
        <v>339</v>
      </c>
      <c r="C101" s="203"/>
      <c r="D101" s="113">
        <v>8465</v>
      </c>
      <c r="E101" s="116">
        <v>0</v>
      </c>
      <c r="F101" s="113">
        <f t="shared" si="15"/>
        <v>8465</v>
      </c>
      <c r="G101" s="117">
        <v>1609.67</v>
      </c>
      <c r="H101" s="118">
        <v>1609.67</v>
      </c>
      <c r="I101" s="113">
        <f t="shared" si="13"/>
        <v>6855.33</v>
      </c>
    </row>
    <row r="102" spans="2:9" ht="45" customHeight="1">
      <c r="B102" s="202" t="s">
        <v>340</v>
      </c>
      <c r="C102" s="203"/>
      <c r="D102" s="113">
        <f>SUM(D103:D111)</f>
        <v>12760148</v>
      </c>
      <c r="E102" s="113">
        <f>SUM(E103:E111)</f>
        <v>0</v>
      </c>
      <c r="F102" s="113">
        <f>SUM(F103:F111)</f>
        <v>12760148</v>
      </c>
      <c r="G102" s="114">
        <f>SUM(G103:G111)</f>
        <v>7233068.93</v>
      </c>
      <c r="H102" s="115">
        <f>SUM(H103:H111)</f>
        <v>7233068.93</v>
      </c>
      <c r="I102" s="113">
        <f t="shared" si="13"/>
        <v>5527079.07</v>
      </c>
    </row>
    <row r="103" spans="2:9" ht="30" customHeight="1">
      <c r="B103" s="202" t="s">
        <v>341</v>
      </c>
      <c r="C103" s="203"/>
      <c r="D103" s="113">
        <v>1198631</v>
      </c>
      <c r="E103" s="116">
        <v>0</v>
      </c>
      <c r="F103" s="116">
        <f aca="true" t="shared" si="16" ref="F103:F111">D103+E103</f>
        <v>1198631</v>
      </c>
      <c r="G103" s="117">
        <v>604415.26</v>
      </c>
      <c r="H103" s="118">
        <v>604415.26</v>
      </c>
      <c r="I103" s="113">
        <f t="shared" si="13"/>
        <v>594215.74</v>
      </c>
    </row>
    <row r="104" spans="2:9" ht="30" customHeight="1">
      <c r="B104" s="202" t="s">
        <v>342</v>
      </c>
      <c r="C104" s="203"/>
      <c r="D104" s="113">
        <v>2873547</v>
      </c>
      <c r="E104" s="116">
        <v>0</v>
      </c>
      <c r="F104" s="116">
        <f t="shared" si="16"/>
        <v>2873547</v>
      </c>
      <c r="G104" s="117">
        <v>1911890.14</v>
      </c>
      <c r="H104" s="118">
        <v>1911890.14</v>
      </c>
      <c r="I104" s="113">
        <f t="shared" si="13"/>
        <v>961656.8600000001</v>
      </c>
    </row>
    <row r="105" spans="2:9" ht="53.25" customHeight="1">
      <c r="B105" s="202" t="s">
        <v>343</v>
      </c>
      <c r="C105" s="203"/>
      <c r="D105" s="113">
        <v>3355617</v>
      </c>
      <c r="E105" s="116">
        <v>0</v>
      </c>
      <c r="F105" s="116">
        <f t="shared" si="16"/>
        <v>3355617</v>
      </c>
      <c r="G105" s="117">
        <v>1662467.94</v>
      </c>
      <c r="H105" s="118">
        <v>1662467.94</v>
      </c>
      <c r="I105" s="113">
        <f t="shared" si="13"/>
        <v>1693149.06</v>
      </c>
    </row>
    <row r="106" spans="2:9" ht="53.25" customHeight="1">
      <c r="B106" s="202" t="s">
        <v>344</v>
      </c>
      <c r="C106" s="203"/>
      <c r="D106" s="113">
        <v>384800</v>
      </c>
      <c r="E106" s="116">
        <v>0</v>
      </c>
      <c r="F106" s="116">
        <f t="shared" si="16"/>
        <v>384800</v>
      </c>
      <c r="G106" s="117">
        <v>281684.34</v>
      </c>
      <c r="H106" s="118">
        <v>281684.34</v>
      </c>
      <c r="I106" s="113">
        <f t="shared" si="13"/>
        <v>103115.65999999997</v>
      </c>
    </row>
    <row r="107" spans="2:9" ht="53.25" customHeight="1">
      <c r="B107" s="202" t="s">
        <v>345</v>
      </c>
      <c r="C107" s="203"/>
      <c r="D107" s="113">
        <v>3033895</v>
      </c>
      <c r="E107" s="116">
        <v>200000</v>
      </c>
      <c r="F107" s="116">
        <f t="shared" si="16"/>
        <v>3233895</v>
      </c>
      <c r="G107" s="117">
        <v>2353321.4</v>
      </c>
      <c r="H107" s="118">
        <v>2353321.4</v>
      </c>
      <c r="I107" s="113">
        <f t="shared" si="13"/>
        <v>880573.6000000001</v>
      </c>
    </row>
    <row r="108" spans="2:9" ht="53.25" customHeight="1">
      <c r="B108" s="202" t="s">
        <v>346</v>
      </c>
      <c r="C108" s="203"/>
      <c r="D108" s="113"/>
      <c r="E108" s="116"/>
      <c r="F108" s="116">
        <f t="shared" si="16"/>
        <v>0</v>
      </c>
      <c r="G108" s="117"/>
      <c r="H108" s="118"/>
      <c r="I108" s="113">
        <f t="shared" si="13"/>
        <v>0</v>
      </c>
    </row>
    <row r="109" spans="2:9" ht="27" customHeight="1">
      <c r="B109" s="202" t="s">
        <v>347</v>
      </c>
      <c r="C109" s="203"/>
      <c r="D109" s="113">
        <v>1075540</v>
      </c>
      <c r="E109" s="116">
        <v>0</v>
      </c>
      <c r="F109" s="116">
        <f t="shared" si="16"/>
        <v>1075540</v>
      </c>
      <c r="G109" s="117">
        <v>275303.04</v>
      </c>
      <c r="H109" s="118">
        <v>275303.04</v>
      </c>
      <c r="I109" s="113">
        <f t="shared" si="13"/>
        <v>800236.96</v>
      </c>
    </row>
    <row r="110" spans="2:9" ht="24" customHeight="1">
      <c r="B110" s="202" t="s">
        <v>348</v>
      </c>
      <c r="C110" s="203"/>
      <c r="D110" s="113">
        <v>763118</v>
      </c>
      <c r="E110" s="116">
        <v>-200000</v>
      </c>
      <c r="F110" s="116">
        <f t="shared" si="16"/>
        <v>563118</v>
      </c>
      <c r="G110" s="117">
        <v>123992.51</v>
      </c>
      <c r="H110" s="118">
        <v>123992.51</v>
      </c>
      <c r="I110" s="113">
        <f t="shared" si="13"/>
        <v>439125.49</v>
      </c>
    </row>
    <row r="111" spans="2:9" ht="36" customHeight="1">
      <c r="B111" s="202" t="s">
        <v>349</v>
      </c>
      <c r="C111" s="203"/>
      <c r="D111" s="113">
        <v>75000</v>
      </c>
      <c r="E111" s="116">
        <v>0</v>
      </c>
      <c r="F111" s="116">
        <f t="shared" si="16"/>
        <v>75000</v>
      </c>
      <c r="G111" s="117">
        <v>19994.3</v>
      </c>
      <c r="H111" s="118">
        <v>19994.3</v>
      </c>
      <c r="I111" s="113">
        <f t="shared" si="13"/>
        <v>55005.7</v>
      </c>
    </row>
    <row r="112" spans="2:9" ht="61.5" customHeight="1">
      <c r="B112" s="202" t="s">
        <v>350</v>
      </c>
      <c r="C112" s="203"/>
      <c r="D112" s="113">
        <f>SUM(D113:D121)</f>
        <v>13576374</v>
      </c>
      <c r="E112" s="113">
        <f>SUM(E113:E121)</f>
        <v>0</v>
      </c>
      <c r="F112" s="113">
        <f>SUM(F113:F121)</f>
        <v>13576374</v>
      </c>
      <c r="G112" s="114">
        <f>SUM(G113:G121)</f>
        <v>6576325</v>
      </c>
      <c r="H112" s="115">
        <f>SUM(H113:H121)</f>
        <v>6576325</v>
      </c>
      <c r="I112" s="113">
        <f t="shared" si="13"/>
        <v>7000049</v>
      </c>
    </row>
    <row r="113" spans="2:9" ht="46.5" customHeight="1">
      <c r="B113" s="202" t="s">
        <v>351</v>
      </c>
      <c r="C113" s="203"/>
      <c r="D113" s="113"/>
      <c r="E113" s="116"/>
      <c r="F113" s="116">
        <f aca="true" t="shared" si="17" ref="F113:F121">D113+E113</f>
        <v>0</v>
      </c>
      <c r="G113" s="116">
        <v>0</v>
      </c>
      <c r="H113" s="119">
        <v>0</v>
      </c>
      <c r="I113" s="113">
        <f t="shared" si="13"/>
        <v>0</v>
      </c>
    </row>
    <row r="114" spans="2:9" ht="48" customHeight="1">
      <c r="B114" s="202" t="s">
        <v>352</v>
      </c>
      <c r="C114" s="203"/>
      <c r="D114" s="113"/>
      <c r="E114" s="116"/>
      <c r="F114" s="116">
        <f t="shared" si="17"/>
        <v>0</v>
      </c>
      <c r="G114" s="117"/>
      <c r="H114" s="118"/>
      <c r="I114" s="113">
        <f t="shared" si="13"/>
        <v>0</v>
      </c>
    </row>
    <row r="115" spans="2:9" ht="26.25" customHeight="1">
      <c r="B115" s="202" t="s">
        <v>353</v>
      </c>
      <c r="C115" s="203"/>
      <c r="D115" s="113"/>
      <c r="E115" s="116"/>
      <c r="F115" s="116">
        <f t="shared" si="17"/>
        <v>0</v>
      </c>
      <c r="G115" s="117"/>
      <c r="H115" s="118"/>
      <c r="I115" s="113">
        <f t="shared" si="13"/>
        <v>0</v>
      </c>
    </row>
    <row r="116" spans="2:9" ht="26.25" customHeight="1">
      <c r="B116" s="202" t="s">
        <v>354</v>
      </c>
      <c r="C116" s="203"/>
      <c r="D116" s="113">
        <v>13576374</v>
      </c>
      <c r="E116" s="116">
        <v>0</v>
      </c>
      <c r="F116" s="116">
        <f t="shared" si="17"/>
        <v>13576374</v>
      </c>
      <c r="G116" s="117">
        <v>6576325</v>
      </c>
      <c r="H116" s="118">
        <v>6576325</v>
      </c>
      <c r="I116" s="113">
        <f t="shared" si="13"/>
        <v>7000049</v>
      </c>
    </row>
    <row r="117" spans="2:9" ht="24" customHeight="1">
      <c r="B117" s="202" t="s">
        <v>355</v>
      </c>
      <c r="C117" s="203"/>
      <c r="D117" s="113"/>
      <c r="E117" s="116"/>
      <c r="F117" s="116">
        <f t="shared" si="17"/>
        <v>0</v>
      </c>
      <c r="G117" s="117"/>
      <c r="H117" s="118"/>
      <c r="I117" s="113">
        <f t="shared" si="13"/>
        <v>0</v>
      </c>
    </row>
    <row r="118" spans="2:9" ht="53.25" customHeight="1">
      <c r="B118" s="202" t="s">
        <v>356</v>
      </c>
      <c r="C118" s="203"/>
      <c r="D118" s="113"/>
      <c r="E118" s="116"/>
      <c r="F118" s="116">
        <f t="shared" si="17"/>
        <v>0</v>
      </c>
      <c r="G118" s="117"/>
      <c r="H118" s="118"/>
      <c r="I118" s="113">
        <f t="shared" si="13"/>
        <v>0</v>
      </c>
    </row>
    <row r="119" spans="2:9" ht="26.25" customHeight="1">
      <c r="B119" s="202" t="s">
        <v>357</v>
      </c>
      <c r="C119" s="203"/>
      <c r="D119" s="113"/>
      <c r="E119" s="116"/>
      <c r="F119" s="116">
        <f t="shared" si="17"/>
        <v>0</v>
      </c>
      <c r="G119" s="117"/>
      <c r="H119" s="118"/>
      <c r="I119" s="113">
        <f t="shared" si="13"/>
        <v>0</v>
      </c>
    </row>
    <row r="120" spans="2:9" ht="29.25" customHeight="1">
      <c r="B120" s="202" t="s">
        <v>358</v>
      </c>
      <c r="C120" s="203"/>
      <c r="D120" s="113"/>
      <c r="E120" s="116"/>
      <c r="F120" s="116">
        <f t="shared" si="17"/>
        <v>0</v>
      </c>
      <c r="G120" s="117"/>
      <c r="H120" s="118"/>
      <c r="I120" s="113">
        <f t="shared" si="13"/>
        <v>0</v>
      </c>
    </row>
    <row r="121" spans="2:9" ht="27" customHeight="1">
      <c r="B121" s="202" t="s">
        <v>359</v>
      </c>
      <c r="C121" s="203"/>
      <c r="D121" s="113"/>
      <c r="E121" s="116"/>
      <c r="F121" s="116">
        <f t="shared" si="17"/>
        <v>0</v>
      </c>
      <c r="G121" s="117"/>
      <c r="H121" s="118"/>
      <c r="I121" s="113">
        <f t="shared" si="13"/>
        <v>0</v>
      </c>
    </row>
    <row r="122" spans="2:9" ht="53.25" customHeight="1">
      <c r="B122" s="202" t="s">
        <v>360</v>
      </c>
      <c r="C122" s="203"/>
      <c r="D122" s="113">
        <f>SUM(D123:D131)</f>
        <v>0</v>
      </c>
      <c r="E122" s="113">
        <f>SUM(E123:E131)</f>
        <v>0</v>
      </c>
      <c r="F122" s="113">
        <f>SUM(F123:F131)</f>
        <v>0</v>
      </c>
      <c r="G122" s="116">
        <v>0</v>
      </c>
      <c r="H122" s="119">
        <v>0</v>
      </c>
      <c r="I122" s="113">
        <f t="shared" si="13"/>
        <v>0</v>
      </c>
    </row>
    <row r="123" spans="2:9" ht="26.25" customHeight="1">
      <c r="B123" s="202" t="s">
        <v>361</v>
      </c>
      <c r="C123" s="203"/>
      <c r="D123" s="113"/>
      <c r="E123" s="116"/>
      <c r="F123" s="116">
        <f aca="true" t="shared" si="18" ref="F123:F131">D123+E123</f>
        <v>0</v>
      </c>
      <c r="G123" s="117"/>
      <c r="H123" s="118"/>
      <c r="I123" s="113">
        <f t="shared" si="13"/>
        <v>0</v>
      </c>
    </row>
    <row r="124" spans="2:9" ht="48" customHeight="1">
      <c r="B124" s="202" t="s">
        <v>362</v>
      </c>
      <c r="C124" s="203"/>
      <c r="D124" s="113"/>
      <c r="E124" s="116"/>
      <c r="F124" s="116">
        <f t="shared" si="18"/>
        <v>0</v>
      </c>
      <c r="G124" s="117"/>
      <c r="H124" s="118"/>
      <c r="I124" s="113">
        <f t="shared" si="13"/>
        <v>0</v>
      </c>
    </row>
    <row r="125" spans="2:9" ht="53.25" customHeight="1">
      <c r="B125" s="202" t="s">
        <v>363</v>
      </c>
      <c r="C125" s="203"/>
      <c r="D125" s="113"/>
      <c r="E125" s="116"/>
      <c r="F125" s="116">
        <f t="shared" si="18"/>
        <v>0</v>
      </c>
      <c r="G125" s="117"/>
      <c r="H125" s="118"/>
      <c r="I125" s="113">
        <f t="shared" si="13"/>
        <v>0</v>
      </c>
    </row>
    <row r="126" spans="2:9" ht="31.5" customHeight="1">
      <c r="B126" s="202" t="s">
        <v>364</v>
      </c>
      <c r="C126" s="203"/>
      <c r="D126" s="113"/>
      <c r="E126" s="116"/>
      <c r="F126" s="116">
        <f t="shared" si="18"/>
        <v>0</v>
      </c>
      <c r="G126" s="117"/>
      <c r="H126" s="118"/>
      <c r="I126" s="113">
        <f t="shared" si="13"/>
        <v>0</v>
      </c>
    </row>
    <row r="127" spans="2:9" ht="31.5" customHeight="1">
      <c r="B127" s="202" t="s">
        <v>365</v>
      </c>
      <c r="C127" s="203"/>
      <c r="D127" s="113"/>
      <c r="E127" s="116"/>
      <c r="F127" s="116">
        <f t="shared" si="18"/>
        <v>0</v>
      </c>
      <c r="G127" s="117"/>
      <c r="H127" s="118"/>
      <c r="I127" s="113">
        <f t="shared" si="13"/>
        <v>0</v>
      </c>
    </row>
    <row r="128" spans="2:9" ht="31.5" customHeight="1">
      <c r="B128" s="202" t="s">
        <v>366</v>
      </c>
      <c r="C128" s="203"/>
      <c r="D128" s="113"/>
      <c r="E128" s="116"/>
      <c r="F128" s="116">
        <f t="shared" si="18"/>
        <v>0</v>
      </c>
      <c r="G128" s="117"/>
      <c r="H128" s="118"/>
      <c r="I128" s="113">
        <f t="shared" si="13"/>
        <v>0</v>
      </c>
    </row>
    <row r="129" spans="2:9" ht="31.5" customHeight="1">
      <c r="B129" s="202" t="s">
        <v>367</v>
      </c>
      <c r="C129" s="203"/>
      <c r="D129" s="113"/>
      <c r="E129" s="116"/>
      <c r="F129" s="116">
        <f t="shared" si="18"/>
        <v>0</v>
      </c>
      <c r="G129" s="117"/>
      <c r="H129" s="118"/>
      <c r="I129" s="113">
        <f t="shared" si="13"/>
        <v>0</v>
      </c>
    </row>
    <row r="130" spans="2:9" ht="31.5" customHeight="1">
      <c r="B130" s="202" t="s">
        <v>368</v>
      </c>
      <c r="C130" s="203"/>
      <c r="D130" s="113"/>
      <c r="E130" s="116"/>
      <c r="F130" s="116">
        <f t="shared" si="18"/>
        <v>0</v>
      </c>
      <c r="G130" s="117"/>
      <c r="H130" s="118"/>
      <c r="I130" s="113">
        <f t="shared" si="13"/>
        <v>0</v>
      </c>
    </row>
    <row r="131" spans="2:9" ht="31.5" customHeight="1">
      <c r="B131" s="202" t="s">
        <v>369</v>
      </c>
      <c r="C131" s="203"/>
      <c r="D131" s="113"/>
      <c r="E131" s="116"/>
      <c r="F131" s="116">
        <f t="shared" si="18"/>
        <v>0</v>
      </c>
      <c r="G131" s="117"/>
      <c r="H131" s="118"/>
      <c r="I131" s="113">
        <f t="shared" si="13"/>
        <v>0</v>
      </c>
    </row>
    <row r="132" spans="2:9" ht="32.25" customHeight="1">
      <c r="B132" s="202" t="s">
        <v>370</v>
      </c>
      <c r="C132" s="203"/>
      <c r="D132" s="113">
        <f>SUM(D133:D135)</f>
        <v>0</v>
      </c>
      <c r="E132" s="113">
        <f>SUM(E133:E135)</f>
        <v>0</v>
      </c>
      <c r="F132" s="113">
        <f>SUM(F133:F135)</f>
        <v>0</v>
      </c>
      <c r="G132" s="116">
        <v>0</v>
      </c>
      <c r="H132" s="119">
        <v>0</v>
      </c>
      <c r="I132" s="113">
        <f t="shared" si="13"/>
        <v>0</v>
      </c>
    </row>
    <row r="133" spans="2:9" ht="53.25" customHeight="1">
      <c r="B133" s="202" t="s">
        <v>371</v>
      </c>
      <c r="C133" s="203"/>
      <c r="D133" s="113"/>
      <c r="E133" s="116"/>
      <c r="F133" s="116">
        <f>D133+E133</f>
        <v>0</v>
      </c>
      <c r="G133" s="117"/>
      <c r="H133" s="118"/>
      <c r="I133" s="113">
        <f t="shared" si="13"/>
        <v>0</v>
      </c>
    </row>
    <row r="134" spans="2:9" ht="34.5" customHeight="1">
      <c r="B134" s="202" t="s">
        <v>372</v>
      </c>
      <c r="C134" s="203"/>
      <c r="D134" s="113"/>
      <c r="E134" s="116"/>
      <c r="F134" s="116">
        <f>D134+E134</f>
        <v>0</v>
      </c>
      <c r="G134" s="117"/>
      <c r="H134" s="118"/>
      <c r="I134" s="113">
        <f t="shared" si="13"/>
        <v>0</v>
      </c>
    </row>
    <row r="135" spans="2:9" ht="53.25" customHeight="1">
      <c r="B135" s="202" t="s">
        <v>373</v>
      </c>
      <c r="C135" s="203"/>
      <c r="D135" s="113"/>
      <c r="E135" s="116"/>
      <c r="F135" s="116">
        <f>D135+E135</f>
        <v>0</v>
      </c>
      <c r="G135" s="117"/>
      <c r="H135" s="118"/>
      <c r="I135" s="113">
        <f t="shared" si="13"/>
        <v>0</v>
      </c>
    </row>
    <row r="136" spans="2:9" ht="53.25" customHeight="1">
      <c r="B136" s="202" t="s">
        <v>374</v>
      </c>
      <c r="C136" s="203"/>
      <c r="D136" s="113">
        <f>SUM(D137:D144)</f>
        <v>0</v>
      </c>
      <c r="E136" s="113">
        <f>SUM(E137:E144)</f>
        <v>0</v>
      </c>
      <c r="F136" s="113">
        <f>F137+F138+F139+F140+F141+F143+F144</f>
        <v>0</v>
      </c>
      <c r="G136" s="116">
        <v>0</v>
      </c>
      <c r="H136" s="119">
        <v>0</v>
      </c>
      <c r="I136" s="113">
        <f t="shared" si="13"/>
        <v>0</v>
      </c>
    </row>
    <row r="137" spans="2:9" ht="53.25" customHeight="1">
      <c r="B137" s="202" t="s">
        <v>375</v>
      </c>
      <c r="C137" s="203"/>
      <c r="D137" s="113"/>
      <c r="E137" s="116"/>
      <c r="F137" s="116">
        <f aca="true" t="shared" si="19" ref="F137:F144">D137+E137</f>
        <v>0</v>
      </c>
      <c r="G137" s="117"/>
      <c r="H137" s="118"/>
      <c r="I137" s="113">
        <f t="shared" si="13"/>
        <v>0</v>
      </c>
    </row>
    <row r="138" spans="2:9" ht="38.25" customHeight="1">
      <c r="B138" s="202" t="s">
        <v>376</v>
      </c>
      <c r="C138" s="203"/>
      <c r="D138" s="113"/>
      <c r="E138" s="116"/>
      <c r="F138" s="116">
        <f t="shared" si="19"/>
        <v>0</v>
      </c>
      <c r="G138" s="117"/>
      <c r="H138" s="118"/>
      <c r="I138" s="113">
        <f t="shared" si="13"/>
        <v>0</v>
      </c>
    </row>
    <row r="139" spans="2:9" ht="38.25" customHeight="1">
      <c r="B139" s="202" t="s">
        <v>377</v>
      </c>
      <c r="C139" s="203"/>
      <c r="D139" s="113"/>
      <c r="E139" s="116"/>
      <c r="F139" s="116">
        <f t="shared" si="19"/>
        <v>0</v>
      </c>
      <c r="G139" s="117"/>
      <c r="H139" s="118"/>
      <c r="I139" s="113">
        <f t="shared" si="13"/>
        <v>0</v>
      </c>
    </row>
    <row r="140" spans="2:9" ht="38.25" customHeight="1">
      <c r="B140" s="202" t="s">
        <v>378</v>
      </c>
      <c r="C140" s="203"/>
      <c r="D140" s="113"/>
      <c r="E140" s="116"/>
      <c r="F140" s="116">
        <f t="shared" si="19"/>
        <v>0</v>
      </c>
      <c r="G140" s="117"/>
      <c r="H140" s="118"/>
      <c r="I140" s="113">
        <f t="shared" si="13"/>
        <v>0</v>
      </c>
    </row>
    <row r="141" spans="2:9" ht="53.25" customHeight="1">
      <c r="B141" s="202" t="s">
        <v>379</v>
      </c>
      <c r="C141" s="203"/>
      <c r="D141" s="113"/>
      <c r="E141" s="116"/>
      <c r="F141" s="116">
        <f t="shared" si="19"/>
        <v>0</v>
      </c>
      <c r="G141" s="117"/>
      <c r="H141" s="118"/>
      <c r="I141" s="113">
        <f t="shared" si="13"/>
        <v>0</v>
      </c>
    </row>
    <row r="142" spans="2:9" ht="53.25" customHeight="1">
      <c r="B142" s="202" t="s">
        <v>380</v>
      </c>
      <c r="C142" s="203"/>
      <c r="D142" s="113"/>
      <c r="E142" s="116"/>
      <c r="F142" s="116">
        <f t="shared" si="19"/>
        <v>0</v>
      </c>
      <c r="G142" s="117"/>
      <c r="H142" s="118"/>
      <c r="I142" s="113">
        <f t="shared" si="13"/>
        <v>0</v>
      </c>
    </row>
    <row r="143" spans="2:9" ht="53.25" customHeight="1">
      <c r="B143" s="202" t="s">
        <v>381</v>
      </c>
      <c r="C143" s="203"/>
      <c r="D143" s="113"/>
      <c r="E143" s="116"/>
      <c r="F143" s="116">
        <f t="shared" si="19"/>
        <v>0</v>
      </c>
      <c r="G143" s="117"/>
      <c r="H143" s="118"/>
      <c r="I143" s="113">
        <f t="shared" si="13"/>
        <v>0</v>
      </c>
    </row>
    <row r="144" spans="2:9" ht="53.25" customHeight="1">
      <c r="B144" s="202" t="s">
        <v>382</v>
      </c>
      <c r="C144" s="203"/>
      <c r="D144" s="113"/>
      <c r="E144" s="116"/>
      <c r="F144" s="116">
        <f t="shared" si="19"/>
        <v>0</v>
      </c>
      <c r="G144" s="117"/>
      <c r="H144" s="118"/>
      <c r="I144" s="113">
        <f t="shared" si="13"/>
        <v>0</v>
      </c>
    </row>
    <row r="145" spans="2:9" ht="53.25" customHeight="1">
      <c r="B145" s="202" t="s">
        <v>383</v>
      </c>
      <c r="C145" s="203"/>
      <c r="D145" s="113">
        <f>SUM(D146:D148)</f>
        <v>0</v>
      </c>
      <c r="E145" s="113">
        <f>SUM(E146:E148)</f>
        <v>0</v>
      </c>
      <c r="F145" s="113">
        <f>SUM(F146:F148)</f>
        <v>0</v>
      </c>
      <c r="G145" s="116">
        <v>0</v>
      </c>
      <c r="H145" s="119">
        <v>0</v>
      </c>
      <c r="I145" s="113">
        <f t="shared" si="13"/>
        <v>0</v>
      </c>
    </row>
    <row r="146" spans="2:9" ht="34.5" customHeight="1">
      <c r="B146" s="202" t="s">
        <v>384</v>
      </c>
      <c r="C146" s="203"/>
      <c r="D146" s="113"/>
      <c r="E146" s="116"/>
      <c r="F146" s="116">
        <f>D146+E146</f>
        <v>0</v>
      </c>
      <c r="G146" s="117"/>
      <c r="H146" s="118"/>
      <c r="I146" s="113">
        <f t="shared" si="13"/>
        <v>0</v>
      </c>
    </row>
    <row r="147" spans="2:9" ht="34.5" customHeight="1">
      <c r="B147" s="202" t="s">
        <v>385</v>
      </c>
      <c r="C147" s="203"/>
      <c r="D147" s="113"/>
      <c r="E147" s="116"/>
      <c r="F147" s="116">
        <f>D147+E147</f>
        <v>0</v>
      </c>
      <c r="G147" s="117"/>
      <c r="H147" s="118"/>
      <c r="I147" s="113">
        <f t="shared" si="13"/>
        <v>0</v>
      </c>
    </row>
    <row r="148" spans="2:9" ht="34.5" customHeight="1">
      <c r="B148" s="202" t="s">
        <v>386</v>
      </c>
      <c r="C148" s="203"/>
      <c r="D148" s="113"/>
      <c r="E148" s="116"/>
      <c r="F148" s="116">
        <f>D148+E148</f>
        <v>0</v>
      </c>
      <c r="G148" s="117"/>
      <c r="H148" s="118"/>
      <c r="I148" s="113">
        <f aca="true" t="shared" si="20" ref="I148:I156">F148-G148</f>
        <v>0</v>
      </c>
    </row>
    <row r="149" spans="2:9" ht="29.25" customHeight="1">
      <c r="B149" s="202" t="s">
        <v>387</v>
      </c>
      <c r="C149" s="203"/>
      <c r="D149" s="113">
        <f>SUM(D150:D156)</f>
        <v>0</v>
      </c>
      <c r="E149" s="113">
        <f>SUM(E150:E156)</f>
        <v>0</v>
      </c>
      <c r="F149" s="113">
        <f>SUM(F150:F156)</f>
        <v>0</v>
      </c>
      <c r="G149" s="116">
        <v>0</v>
      </c>
      <c r="H149" s="119">
        <v>0</v>
      </c>
      <c r="I149" s="113">
        <f t="shared" si="20"/>
        <v>0</v>
      </c>
    </row>
    <row r="150" spans="2:9" ht="29.25" customHeight="1">
      <c r="B150" s="202" t="s">
        <v>388</v>
      </c>
      <c r="C150" s="203"/>
      <c r="D150" s="113"/>
      <c r="E150" s="116"/>
      <c r="F150" s="116">
        <f>D150+E150</f>
        <v>0</v>
      </c>
      <c r="G150" s="117"/>
      <c r="H150" s="118"/>
      <c r="I150" s="113">
        <f t="shared" si="20"/>
        <v>0</v>
      </c>
    </row>
    <row r="151" spans="2:9" ht="29.25" customHeight="1">
      <c r="B151" s="202" t="s">
        <v>389</v>
      </c>
      <c r="C151" s="203"/>
      <c r="D151" s="113"/>
      <c r="E151" s="116"/>
      <c r="F151" s="116">
        <f aca="true" t="shared" si="21" ref="F151:F156">D151+E151</f>
        <v>0</v>
      </c>
      <c r="G151" s="117"/>
      <c r="H151" s="118"/>
      <c r="I151" s="113">
        <f t="shared" si="20"/>
        <v>0</v>
      </c>
    </row>
    <row r="152" spans="2:9" ht="30.75" customHeight="1">
      <c r="B152" s="202" t="s">
        <v>390</v>
      </c>
      <c r="C152" s="203"/>
      <c r="D152" s="113"/>
      <c r="E152" s="116"/>
      <c r="F152" s="116">
        <f t="shared" si="21"/>
        <v>0</v>
      </c>
      <c r="G152" s="117"/>
      <c r="H152" s="118"/>
      <c r="I152" s="113">
        <f t="shared" si="20"/>
        <v>0</v>
      </c>
    </row>
    <row r="153" spans="2:9" ht="30.75" customHeight="1">
      <c r="B153" s="202" t="s">
        <v>391</v>
      </c>
      <c r="C153" s="203"/>
      <c r="D153" s="113"/>
      <c r="E153" s="116"/>
      <c r="F153" s="116">
        <f t="shared" si="21"/>
        <v>0</v>
      </c>
      <c r="G153" s="117"/>
      <c r="H153" s="118"/>
      <c r="I153" s="113">
        <f t="shared" si="20"/>
        <v>0</v>
      </c>
    </row>
    <row r="154" spans="2:9" ht="30.75" customHeight="1">
      <c r="B154" s="202" t="s">
        <v>392</v>
      </c>
      <c r="C154" s="203"/>
      <c r="D154" s="113"/>
      <c r="E154" s="116"/>
      <c r="F154" s="116">
        <f t="shared" si="21"/>
        <v>0</v>
      </c>
      <c r="G154" s="117"/>
      <c r="H154" s="118"/>
      <c r="I154" s="113">
        <f t="shared" si="20"/>
        <v>0</v>
      </c>
    </row>
    <row r="155" spans="2:9" ht="30.75" customHeight="1">
      <c r="B155" s="202" t="s">
        <v>393</v>
      </c>
      <c r="C155" s="203"/>
      <c r="D155" s="113"/>
      <c r="E155" s="116"/>
      <c r="F155" s="116">
        <f t="shared" si="21"/>
        <v>0</v>
      </c>
      <c r="G155" s="117"/>
      <c r="H155" s="118"/>
      <c r="I155" s="113">
        <f t="shared" si="20"/>
        <v>0</v>
      </c>
    </row>
    <row r="156" spans="2:9" ht="53.25" customHeight="1">
      <c r="B156" s="202" t="s">
        <v>394</v>
      </c>
      <c r="C156" s="203"/>
      <c r="D156" s="113"/>
      <c r="E156" s="116"/>
      <c r="F156" s="116">
        <f t="shared" si="21"/>
        <v>0</v>
      </c>
      <c r="G156" s="117"/>
      <c r="H156" s="118"/>
      <c r="I156" s="113">
        <f t="shared" si="20"/>
        <v>0</v>
      </c>
    </row>
    <row r="157" spans="2:9" ht="30.75" customHeight="1">
      <c r="B157" s="126"/>
      <c r="C157" s="127"/>
      <c r="D157" s="113"/>
      <c r="E157" s="116"/>
      <c r="F157" s="116"/>
      <c r="G157" s="117"/>
      <c r="H157" s="118"/>
      <c r="I157" s="113"/>
    </row>
    <row r="158" spans="2:9" ht="53.25" customHeight="1">
      <c r="B158" s="204" t="s">
        <v>396</v>
      </c>
      <c r="C158" s="205"/>
      <c r="D158" s="109">
        <f aca="true" t="shared" si="22" ref="D158:I158">D9+D83</f>
        <v>89477665</v>
      </c>
      <c r="E158" s="109">
        <f t="shared" si="22"/>
        <v>323332.09</v>
      </c>
      <c r="F158" s="128">
        <f t="shared" si="22"/>
        <v>89800997.09</v>
      </c>
      <c r="G158" s="110">
        <f t="shared" si="22"/>
        <v>55542913.74999999</v>
      </c>
      <c r="H158" s="111">
        <f t="shared" si="22"/>
        <v>55272094.029999994</v>
      </c>
      <c r="I158" s="109">
        <f t="shared" si="22"/>
        <v>34258083.34</v>
      </c>
    </row>
    <row r="159" spans="2:9" ht="53.25" customHeight="1" thickBot="1">
      <c r="B159" s="129"/>
      <c r="C159" s="130"/>
      <c r="D159" s="131"/>
      <c r="E159" s="132"/>
      <c r="F159" s="133"/>
      <c r="G159" s="134"/>
      <c r="H159" s="135"/>
      <c r="I159" s="131"/>
    </row>
    <row r="160" ht="27.75" customHeight="1"/>
    <row r="161" ht="45" customHeight="1"/>
    <row r="162" ht="42.75" customHeight="1"/>
    <row r="163" ht="41.25" customHeight="1"/>
    <row r="164" ht="29.25" customHeight="1"/>
    <row r="165" ht="29.25" customHeight="1"/>
    <row r="166" ht="29.25" customHeight="1"/>
    <row r="167" ht="42" customHeight="1"/>
    <row r="168" ht="42" customHeight="1"/>
    <row r="169" ht="30" customHeight="1"/>
    <row r="170" ht="39" customHeight="1"/>
    <row r="171" ht="32.25" customHeight="1"/>
    <row r="172" ht="35.25" customHeight="1"/>
    <row r="173" ht="25.5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54" customHeight="1"/>
    <row r="182" ht="26.25" customHeight="1"/>
    <row r="183" ht="38.25" customHeight="1"/>
  </sheetData>
  <sheetProtection/>
  <mergeCells count="157">
    <mergeCell ref="B1:I1"/>
    <mergeCell ref="B2:I2"/>
    <mergeCell ref="B3:I3"/>
    <mergeCell ref="B4:I4"/>
    <mergeCell ref="B5:I5"/>
    <mergeCell ref="B6:C8"/>
    <mergeCell ref="D6:H7"/>
    <mergeCell ref="I6:I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52:C152"/>
    <mergeCell ref="B141:C141"/>
    <mergeCell ref="B142:C142"/>
    <mergeCell ref="B143:C143"/>
    <mergeCell ref="B144:C144"/>
    <mergeCell ref="B145:C145"/>
    <mergeCell ref="B146:C146"/>
    <mergeCell ref="B153:C153"/>
    <mergeCell ref="B154:C154"/>
    <mergeCell ref="B155:C155"/>
    <mergeCell ref="B156:C156"/>
    <mergeCell ref="B158:C158"/>
    <mergeCell ref="B147:C147"/>
    <mergeCell ref="B148:C148"/>
    <mergeCell ref="B149:C149"/>
    <mergeCell ref="B150:C150"/>
    <mergeCell ref="B151:C15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02"/>
  <sheetViews>
    <sheetView zoomScale="80" zoomScaleNormal="80" zoomScaleSheetLayoutView="50" zoomScalePageLayoutView="0" workbookViewId="0" topLeftCell="A46">
      <selection activeCell="H11" sqref="H11"/>
    </sheetView>
  </sheetViews>
  <sheetFormatPr defaultColWidth="11.00390625" defaultRowHeight="15"/>
  <cols>
    <col min="1" max="1" width="2.7109375" style="1" customWidth="1"/>
    <col min="2" max="2" width="46.421875" style="1" customWidth="1"/>
    <col min="3" max="3" width="22.421875" style="1" customWidth="1"/>
    <col min="4" max="4" width="22.28125" style="1" customWidth="1"/>
    <col min="5" max="5" width="20.00390625" style="1" bestFit="1" customWidth="1"/>
    <col min="6" max="6" width="21.140625" style="1" customWidth="1"/>
    <col min="7" max="7" width="20.140625" style="1" customWidth="1"/>
    <col min="8" max="8" width="19.7109375" style="1" customWidth="1"/>
    <col min="9" max="16384" width="11.00390625" style="1" customWidth="1"/>
  </cols>
  <sheetData>
    <row r="1" ht="13.5" thickBot="1"/>
    <row r="2" spans="2:8" ht="18">
      <c r="B2" s="165" t="s">
        <v>122</v>
      </c>
      <c r="C2" s="166"/>
      <c r="D2" s="166"/>
      <c r="E2" s="166"/>
      <c r="F2" s="166"/>
      <c r="G2" s="166"/>
      <c r="H2" s="167"/>
    </row>
    <row r="3" spans="2:8" ht="18">
      <c r="B3" s="168" t="s">
        <v>315</v>
      </c>
      <c r="C3" s="169"/>
      <c r="D3" s="169"/>
      <c r="E3" s="169"/>
      <c r="F3" s="169"/>
      <c r="G3" s="169"/>
      <c r="H3" s="170"/>
    </row>
    <row r="4" spans="2:8" ht="18">
      <c r="B4" s="168" t="s">
        <v>397</v>
      </c>
      <c r="C4" s="169"/>
      <c r="D4" s="169"/>
      <c r="E4" s="169"/>
      <c r="F4" s="169"/>
      <c r="G4" s="169"/>
      <c r="H4" s="170"/>
    </row>
    <row r="5" spans="2:8" ht="18">
      <c r="B5" s="168" t="s">
        <v>125</v>
      </c>
      <c r="C5" s="169"/>
      <c r="D5" s="169"/>
      <c r="E5" s="169"/>
      <c r="F5" s="169"/>
      <c r="G5" s="169"/>
      <c r="H5" s="170"/>
    </row>
    <row r="6" spans="2:8" ht="18.75" thickBot="1">
      <c r="B6" s="171" t="s">
        <v>1</v>
      </c>
      <c r="C6" s="172"/>
      <c r="D6" s="172"/>
      <c r="E6" s="172"/>
      <c r="F6" s="172"/>
      <c r="G6" s="172"/>
      <c r="H6" s="173"/>
    </row>
    <row r="7" spans="2:8" ht="18.75" thickBot="1">
      <c r="B7" s="194" t="s">
        <v>2</v>
      </c>
      <c r="C7" s="177" t="s">
        <v>317</v>
      </c>
      <c r="D7" s="178"/>
      <c r="E7" s="178"/>
      <c r="F7" s="178"/>
      <c r="G7" s="179"/>
      <c r="H7" s="194" t="s">
        <v>318</v>
      </c>
    </row>
    <row r="8" spans="2:8" ht="36.75" thickBot="1">
      <c r="B8" s="195"/>
      <c r="C8" s="32" t="s">
        <v>207</v>
      </c>
      <c r="D8" s="32" t="s">
        <v>250</v>
      </c>
      <c r="E8" s="32" t="s">
        <v>251</v>
      </c>
      <c r="F8" s="32" t="s">
        <v>205</v>
      </c>
      <c r="G8" s="32" t="s">
        <v>224</v>
      </c>
      <c r="H8" s="195"/>
    </row>
    <row r="9" spans="2:8" ht="50.25" customHeight="1">
      <c r="B9" s="56" t="s">
        <v>398</v>
      </c>
      <c r="C9" s="136">
        <f aca="true" t="shared" si="0" ref="C9:H9">SUM(C10:C28)</f>
        <v>17443056</v>
      </c>
      <c r="D9" s="136">
        <f t="shared" si="0"/>
        <v>0</v>
      </c>
      <c r="E9" s="136">
        <f t="shared" si="0"/>
        <v>17443056</v>
      </c>
      <c r="F9" s="136">
        <f t="shared" si="0"/>
        <v>12223031.01</v>
      </c>
      <c r="G9" s="136">
        <f t="shared" si="0"/>
        <v>12205349.01</v>
      </c>
      <c r="H9" s="136">
        <f t="shared" si="0"/>
        <v>5220024.989999999</v>
      </c>
    </row>
    <row r="10" spans="2:8" ht="28.5" customHeight="1">
      <c r="B10" s="58" t="s">
        <v>399</v>
      </c>
      <c r="C10" s="137">
        <v>1075311.34</v>
      </c>
      <c r="D10" s="137">
        <v>-3000</v>
      </c>
      <c r="E10" s="137">
        <f>C10+D10</f>
        <v>1072311.34</v>
      </c>
      <c r="F10" s="137">
        <v>816152.9</v>
      </c>
      <c r="G10" s="137">
        <v>816152.9</v>
      </c>
      <c r="H10" s="116">
        <f aca="true" t="shared" si="1" ref="H10:H28">E10-F10</f>
        <v>256158.44000000006</v>
      </c>
    </row>
    <row r="11" spans="2:8" ht="54">
      <c r="B11" s="58" t="s">
        <v>400</v>
      </c>
      <c r="C11" s="9">
        <v>785965.35</v>
      </c>
      <c r="D11" s="9">
        <v>-6400</v>
      </c>
      <c r="E11" s="9">
        <f aca="true" t="shared" si="2" ref="E11:E28">C11+D11</f>
        <v>779565.35</v>
      </c>
      <c r="F11" s="9">
        <v>563749.54</v>
      </c>
      <c r="G11" s="9">
        <v>563749.54</v>
      </c>
      <c r="H11" s="116">
        <f t="shared" si="1"/>
        <v>215815.80999999994</v>
      </c>
    </row>
    <row r="12" spans="2:8" ht="42" customHeight="1">
      <c r="B12" s="58" t="s">
        <v>401</v>
      </c>
      <c r="C12" s="9">
        <v>554350.23</v>
      </c>
      <c r="D12" s="9">
        <v>0</v>
      </c>
      <c r="E12" s="9">
        <f t="shared" si="2"/>
        <v>554350.23</v>
      </c>
      <c r="F12" s="9">
        <v>367549.91</v>
      </c>
      <c r="G12" s="9">
        <v>367549.91</v>
      </c>
      <c r="H12" s="116">
        <f t="shared" si="1"/>
        <v>186800.32</v>
      </c>
    </row>
    <row r="13" spans="2:8" ht="44.25" customHeight="1">
      <c r="B13" s="58" t="s">
        <v>402</v>
      </c>
      <c r="C13" s="9">
        <v>767566.46</v>
      </c>
      <c r="D13" s="9">
        <v>12000</v>
      </c>
      <c r="E13" s="9">
        <f t="shared" si="2"/>
        <v>779566.46</v>
      </c>
      <c r="F13" s="9">
        <v>558621.69</v>
      </c>
      <c r="G13" s="9">
        <v>558621.69</v>
      </c>
      <c r="H13" s="116">
        <f t="shared" si="1"/>
        <v>220944.77000000002</v>
      </c>
    </row>
    <row r="14" spans="2:8" ht="42.75" customHeight="1">
      <c r="B14" s="58" t="s">
        <v>403</v>
      </c>
      <c r="C14" s="9">
        <v>3612077.19</v>
      </c>
      <c r="D14" s="9">
        <v>-191065.44</v>
      </c>
      <c r="E14" s="9">
        <f t="shared" si="2"/>
        <v>3421011.75</v>
      </c>
      <c r="F14" s="9">
        <v>2240849.92</v>
      </c>
      <c r="G14" s="9">
        <v>2223167.92</v>
      </c>
      <c r="H14" s="116">
        <f t="shared" si="1"/>
        <v>1180161.83</v>
      </c>
    </row>
    <row r="15" spans="2:8" ht="28.5" customHeight="1">
      <c r="B15" s="58" t="s">
        <v>404</v>
      </c>
      <c r="C15" s="9">
        <v>201290.73</v>
      </c>
      <c r="D15" s="9">
        <v>32538</v>
      </c>
      <c r="E15" s="9">
        <f t="shared" si="2"/>
        <v>233828.73</v>
      </c>
      <c r="F15" s="9">
        <v>134283.25</v>
      </c>
      <c r="G15" s="9">
        <v>134283.25</v>
      </c>
      <c r="H15" s="116">
        <f t="shared" si="1"/>
        <v>99545.48000000001</v>
      </c>
    </row>
    <row r="16" spans="2:8" ht="43.5" customHeight="1">
      <c r="B16" s="58" t="s">
        <v>405</v>
      </c>
      <c r="C16" s="9">
        <v>88881.6</v>
      </c>
      <c r="D16" s="9">
        <v>0</v>
      </c>
      <c r="E16" s="9">
        <f t="shared" si="2"/>
        <v>88881.6</v>
      </c>
      <c r="F16" s="9">
        <v>69151.82</v>
      </c>
      <c r="G16" s="9">
        <v>69151.82</v>
      </c>
      <c r="H16" s="116">
        <f t="shared" si="1"/>
        <v>19729.78</v>
      </c>
    </row>
    <row r="17" spans="2:8" ht="43.5" customHeight="1">
      <c r="B17" s="58" t="s">
        <v>406</v>
      </c>
      <c r="C17" s="9">
        <v>440093.6</v>
      </c>
      <c r="D17" s="9">
        <v>61027.44</v>
      </c>
      <c r="E17" s="9">
        <f t="shared" si="2"/>
        <v>501121.04</v>
      </c>
      <c r="F17" s="9">
        <v>336056.65</v>
      </c>
      <c r="G17" s="9">
        <v>336056.65</v>
      </c>
      <c r="H17" s="116">
        <f t="shared" si="1"/>
        <v>165064.38999999996</v>
      </c>
    </row>
    <row r="18" spans="2:8" ht="42.75" customHeight="1">
      <c r="B18" s="10" t="s">
        <v>407</v>
      </c>
      <c r="C18" s="9">
        <v>611517.3</v>
      </c>
      <c r="D18" s="9">
        <v>14700</v>
      </c>
      <c r="E18" s="9">
        <f t="shared" si="2"/>
        <v>626217.3</v>
      </c>
      <c r="F18" s="9">
        <v>499323.5</v>
      </c>
      <c r="G18" s="9">
        <v>499323.5</v>
      </c>
      <c r="H18" s="9">
        <f t="shared" si="1"/>
        <v>126893.80000000005</v>
      </c>
    </row>
    <row r="19" spans="2:8" ht="39" customHeight="1">
      <c r="B19" s="10" t="s">
        <v>408</v>
      </c>
      <c r="C19" s="9">
        <v>2917691.9</v>
      </c>
      <c r="D19" s="9">
        <v>14700</v>
      </c>
      <c r="E19" s="9">
        <f t="shared" si="2"/>
        <v>2932391.9</v>
      </c>
      <c r="F19" s="9">
        <v>1824901.38</v>
      </c>
      <c r="G19" s="9">
        <v>1824901.38</v>
      </c>
      <c r="H19" s="9">
        <f t="shared" si="1"/>
        <v>1107490.52</v>
      </c>
    </row>
    <row r="20" spans="2:8" ht="41.25" customHeight="1">
      <c r="B20" s="10" t="s">
        <v>409</v>
      </c>
      <c r="C20" s="9">
        <v>748032.18</v>
      </c>
      <c r="D20" s="9">
        <v>0</v>
      </c>
      <c r="E20" s="9">
        <f t="shared" si="2"/>
        <v>748032.18</v>
      </c>
      <c r="F20" s="9">
        <v>499445.67</v>
      </c>
      <c r="G20" s="9">
        <v>499445.67</v>
      </c>
      <c r="H20" s="9">
        <f t="shared" si="1"/>
        <v>248586.51000000007</v>
      </c>
    </row>
    <row r="21" spans="2:8" ht="40.5" customHeight="1">
      <c r="B21" s="10" t="s">
        <v>410</v>
      </c>
      <c r="C21" s="9">
        <v>807399.08</v>
      </c>
      <c r="D21" s="9">
        <v>21100</v>
      </c>
      <c r="E21" s="9">
        <f t="shared" si="2"/>
        <v>828499.08</v>
      </c>
      <c r="F21" s="9">
        <v>509163.3</v>
      </c>
      <c r="G21" s="9">
        <v>509163.3</v>
      </c>
      <c r="H21" s="9">
        <f t="shared" si="1"/>
        <v>319335.77999999997</v>
      </c>
    </row>
    <row r="22" spans="2:8" ht="42.75" customHeight="1">
      <c r="B22" s="10" t="s">
        <v>411</v>
      </c>
      <c r="C22" s="9">
        <v>806153</v>
      </c>
      <c r="D22" s="9">
        <v>29700</v>
      </c>
      <c r="E22" s="9">
        <f t="shared" si="2"/>
        <v>835853</v>
      </c>
      <c r="F22" s="9">
        <v>724772.44</v>
      </c>
      <c r="G22" s="9">
        <v>724772.44</v>
      </c>
      <c r="H22" s="9">
        <f t="shared" si="1"/>
        <v>111080.56000000006</v>
      </c>
    </row>
    <row r="23" spans="2:8" ht="44.25" customHeight="1">
      <c r="B23" s="10" t="s">
        <v>412</v>
      </c>
      <c r="C23" s="9">
        <v>711782.77</v>
      </c>
      <c r="D23" s="9">
        <v>100000</v>
      </c>
      <c r="E23" s="9">
        <f t="shared" si="2"/>
        <v>811782.77</v>
      </c>
      <c r="F23" s="9">
        <v>586465</v>
      </c>
      <c r="G23" s="9">
        <v>586465</v>
      </c>
      <c r="H23" s="9">
        <f t="shared" si="1"/>
        <v>225317.77000000002</v>
      </c>
    </row>
    <row r="24" spans="2:8" ht="36">
      <c r="B24" s="10" t="s">
        <v>413</v>
      </c>
      <c r="C24" s="9">
        <v>1672046.27</v>
      </c>
      <c r="D24" s="9">
        <v>-50000</v>
      </c>
      <c r="E24" s="9">
        <f t="shared" si="2"/>
        <v>1622046.27</v>
      </c>
      <c r="F24" s="9">
        <v>1331863</v>
      </c>
      <c r="G24" s="9">
        <v>1331863</v>
      </c>
      <c r="H24" s="9">
        <f t="shared" si="1"/>
        <v>290183.27</v>
      </c>
    </row>
    <row r="25" spans="2:8" ht="45.75" customHeight="1">
      <c r="B25" s="10" t="s">
        <v>414</v>
      </c>
      <c r="C25" s="9">
        <v>629261</v>
      </c>
      <c r="D25" s="9">
        <v>0</v>
      </c>
      <c r="E25" s="9">
        <f t="shared" si="2"/>
        <v>629261</v>
      </c>
      <c r="F25" s="9">
        <v>462038</v>
      </c>
      <c r="G25" s="9">
        <v>462038</v>
      </c>
      <c r="H25" s="9">
        <f t="shared" si="1"/>
        <v>167223</v>
      </c>
    </row>
    <row r="26" spans="2:8" ht="43.5" customHeight="1">
      <c r="B26" s="10" t="s">
        <v>415</v>
      </c>
      <c r="C26" s="9">
        <v>178315</v>
      </c>
      <c r="D26" s="9">
        <v>0</v>
      </c>
      <c r="E26" s="9">
        <f t="shared" si="2"/>
        <v>178315</v>
      </c>
      <c r="F26" s="9">
        <v>120358</v>
      </c>
      <c r="G26" s="9">
        <v>120358</v>
      </c>
      <c r="H26" s="9">
        <f t="shared" si="1"/>
        <v>57957</v>
      </c>
    </row>
    <row r="27" spans="2:8" ht="42.75" customHeight="1">
      <c r="B27" s="10" t="s">
        <v>416</v>
      </c>
      <c r="C27" s="9">
        <v>86099</v>
      </c>
      <c r="D27" s="9">
        <v>0</v>
      </c>
      <c r="E27" s="9">
        <f t="shared" si="2"/>
        <v>86099</v>
      </c>
      <c r="F27" s="9">
        <v>57267</v>
      </c>
      <c r="G27" s="9">
        <v>57267</v>
      </c>
      <c r="H27" s="9">
        <f t="shared" si="1"/>
        <v>28832</v>
      </c>
    </row>
    <row r="28" spans="2:8" ht="49.5" customHeight="1">
      <c r="B28" s="10" t="s">
        <v>417</v>
      </c>
      <c r="C28" s="9">
        <v>749222</v>
      </c>
      <c r="D28" s="9">
        <v>-35300</v>
      </c>
      <c r="E28" s="9">
        <f t="shared" si="2"/>
        <v>713922</v>
      </c>
      <c r="F28" s="9">
        <v>521018.04</v>
      </c>
      <c r="G28" s="9">
        <v>521018.04</v>
      </c>
      <c r="H28" s="9">
        <f t="shared" si="1"/>
        <v>192903.96000000002</v>
      </c>
    </row>
    <row r="29" spans="2:8" s="138" customFormat="1" ht="61.5" customHeight="1">
      <c r="B29" s="23" t="s">
        <v>418</v>
      </c>
      <c r="C29" s="139">
        <f aca="true" t="shared" si="3" ref="C29:H29">SUM(C30:C48)</f>
        <v>72034609</v>
      </c>
      <c r="D29" s="139">
        <f t="shared" si="3"/>
        <v>323332.09000000014</v>
      </c>
      <c r="E29" s="139">
        <f t="shared" si="3"/>
        <v>72357941.09000003</v>
      </c>
      <c r="F29" s="139">
        <f t="shared" si="3"/>
        <v>43319882.74</v>
      </c>
      <c r="G29" s="139">
        <f t="shared" si="3"/>
        <v>43066745.02</v>
      </c>
      <c r="H29" s="139">
        <f t="shared" si="3"/>
        <v>29038058.350000005</v>
      </c>
    </row>
    <row r="30" spans="2:8" ht="33" customHeight="1">
      <c r="B30" s="58" t="s">
        <v>399</v>
      </c>
      <c r="C30" s="137">
        <v>2031249.88</v>
      </c>
      <c r="D30" s="137">
        <v>-11032.51</v>
      </c>
      <c r="E30" s="137">
        <f aca="true" t="shared" si="4" ref="E30:E48">C30+D30</f>
        <v>2020217.3699999999</v>
      </c>
      <c r="F30" s="137">
        <v>1170338.94</v>
      </c>
      <c r="G30" s="137">
        <v>1164550.44</v>
      </c>
      <c r="H30" s="116">
        <f aca="true" t="shared" si="5" ref="H30:H48">E30-F30</f>
        <v>849878.4299999999</v>
      </c>
    </row>
    <row r="31" spans="2:8" ht="54">
      <c r="B31" s="58" t="s">
        <v>400</v>
      </c>
      <c r="C31" s="137">
        <v>2919141.05</v>
      </c>
      <c r="D31" s="137">
        <v>140384.37</v>
      </c>
      <c r="E31" s="137">
        <f t="shared" si="4"/>
        <v>3059525.42</v>
      </c>
      <c r="F31" s="137">
        <v>2013778.6</v>
      </c>
      <c r="G31" s="137">
        <v>1999739.46</v>
      </c>
      <c r="H31" s="116">
        <f t="shared" si="5"/>
        <v>1045746.8199999998</v>
      </c>
    </row>
    <row r="32" spans="2:8" ht="48.75" customHeight="1">
      <c r="B32" s="58" t="s">
        <v>401</v>
      </c>
      <c r="C32" s="137">
        <v>1364837.71</v>
      </c>
      <c r="D32" s="137">
        <v>134658.7</v>
      </c>
      <c r="E32" s="137">
        <f t="shared" si="4"/>
        <v>1499496.41</v>
      </c>
      <c r="F32" s="137">
        <v>886744.1</v>
      </c>
      <c r="G32" s="137">
        <v>881282.56</v>
      </c>
      <c r="H32" s="116">
        <f t="shared" si="5"/>
        <v>612752.3099999999</v>
      </c>
    </row>
    <row r="33" spans="2:8" ht="43.5" customHeight="1">
      <c r="B33" s="58" t="s">
        <v>402</v>
      </c>
      <c r="C33" s="137">
        <v>5484803.28</v>
      </c>
      <c r="D33" s="137">
        <v>38121.44</v>
      </c>
      <c r="E33" s="137">
        <f t="shared" si="4"/>
        <v>5522924.720000001</v>
      </c>
      <c r="F33" s="137">
        <v>3539042.23</v>
      </c>
      <c r="G33" s="137">
        <v>3507174.83</v>
      </c>
      <c r="H33" s="116">
        <f t="shared" si="5"/>
        <v>1983882.4900000007</v>
      </c>
    </row>
    <row r="34" spans="2:8" ht="46.5" customHeight="1">
      <c r="B34" s="58" t="s">
        <v>403</v>
      </c>
      <c r="C34" s="9">
        <v>15771492.35</v>
      </c>
      <c r="D34" s="9">
        <v>-913455.87</v>
      </c>
      <c r="E34" s="9">
        <f t="shared" si="4"/>
        <v>14858036.48</v>
      </c>
      <c r="F34" s="9">
        <v>8979896.83</v>
      </c>
      <c r="G34" s="9">
        <v>8933423.12</v>
      </c>
      <c r="H34" s="116">
        <f t="shared" si="5"/>
        <v>5878139.65</v>
      </c>
    </row>
    <row r="35" spans="2:8" ht="33" customHeight="1">
      <c r="B35" s="58" t="s">
        <v>404</v>
      </c>
      <c r="C35" s="9">
        <v>1230432.7</v>
      </c>
      <c r="D35" s="9">
        <v>184319.46</v>
      </c>
      <c r="E35" s="9">
        <f t="shared" si="4"/>
        <v>1414752.16</v>
      </c>
      <c r="F35" s="9">
        <v>674764.61</v>
      </c>
      <c r="G35" s="9">
        <v>669585.91</v>
      </c>
      <c r="H35" s="116">
        <f t="shared" si="5"/>
        <v>739987.5499999999</v>
      </c>
    </row>
    <row r="36" spans="2:8" ht="44.25" customHeight="1">
      <c r="B36" s="58" t="s">
        <v>405</v>
      </c>
      <c r="C36" s="9">
        <v>461964.42</v>
      </c>
      <c r="D36" s="9">
        <v>7061.09</v>
      </c>
      <c r="E36" s="9">
        <f t="shared" si="4"/>
        <v>469025.51</v>
      </c>
      <c r="F36" s="9">
        <v>220262.7</v>
      </c>
      <c r="G36" s="9">
        <v>218144.06</v>
      </c>
      <c r="H36" s="116">
        <f t="shared" si="5"/>
        <v>248762.81</v>
      </c>
    </row>
    <row r="37" spans="2:8" ht="42.75" customHeight="1">
      <c r="B37" s="58" t="s">
        <v>406</v>
      </c>
      <c r="C37" s="9">
        <v>2941697.56</v>
      </c>
      <c r="D37" s="9">
        <v>-77004.15</v>
      </c>
      <c r="E37" s="9">
        <f t="shared" si="4"/>
        <v>2864693.41</v>
      </c>
      <c r="F37" s="9">
        <v>1927375.24</v>
      </c>
      <c r="G37" s="9">
        <v>1913878.73</v>
      </c>
      <c r="H37" s="116">
        <f t="shared" si="5"/>
        <v>937318.1700000002</v>
      </c>
    </row>
    <row r="38" spans="2:8" ht="44.25" customHeight="1">
      <c r="B38" s="10" t="s">
        <v>407</v>
      </c>
      <c r="C38" s="9">
        <v>4096224.27</v>
      </c>
      <c r="D38" s="9">
        <v>61910.15</v>
      </c>
      <c r="E38" s="9">
        <f t="shared" si="4"/>
        <v>4158134.42</v>
      </c>
      <c r="F38" s="9">
        <v>2517074.6</v>
      </c>
      <c r="G38" s="9">
        <v>2499670</v>
      </c>
      <c r="H38" s="116">
        <f t="shared" si="5"/>
        <v>1641059.8199999998</v>
      </c>
    </row>
    <row r="39" spans="2:8" ht="54.75" customHeight="1">
      <c r="B39" s="10" t="s">
        <v>408</v>
      </c>
      <c r="C39" s="9">
        <v>7513796.09</v>
      </c>
      <c r="D39" s="9">
        <v>268115.86</v>
      </c>
      <c r="E39" s="9">
        <f t="shared" si="4"/>
        <v>7781911.95</v>
      </c>
      <c r="F39" s="9">
        <v>4958063.72</v>
      </c>
      <c r="G39" s="9">
        <v>4931240.26</v>
      </c>
      <c r="H39" s="116">
        <f t="shared" si="5"/>
        <v>2823848.2300000004</v>
      </c>
    </row>
    <row r="40" spans="2:8" ht="46.5" customHeight="1">
      <c r="B40" s="10" t="s">
        <v>409</v>
      </c>
      <c r="C40" s="9">
        <v>3012591.06</v>
      </c>
      <c r="D40" s="9">
        <v>-21058.43</v>
      </c>
      <c r="E40" s="9">
        <f t="shared" si="4"/>
        <v>2991532.63</v>
      </c>
      <c r="F40" s="9">
        <v>1856141.7</v>
      </c>
      <c r="G40" s="9">
        <v>1844513.84</v>
      </c>
      <c r="H40" s="116">
        <f t="shared" si="5"/>
        <v>1135390.93</v>
      </c>
    </row>
    <row r="41" spans="2:8" ht="47.25" customHeight="1">
      <c r="B41" s="10" t="s">
        <v>410</v>
      </c>
      <c r="C41" s="9">
        <v>4720279.23</v>
      </c>
      <c r="D41" s="9">
        <v>315410.59</v>
      </c>
      <c r="E41" s="9">
        <f t="shared" si="4"/>
        <v>5035689.82</v>
      </c>
      <c r="F41" s="9">
        <v>3046124.7</v>
      </c>
      <c r="G41" s="9">
        <v>3031603.29</v>
      </c>
      <c r="H41" s="116">
        <f t="shared" si="5"/>
        <v>1989565.12</v>
      </c>
    </row>
    <row r="42" spans="2:8" ht="50.25" customHeight="1">
      <c r="B42" s="10" t="s">
        <v>411</v>
      </c>
      <c r="C42" s="9">
        <v>3504093.89</v>
      </c>
      <c r="D42" s="9">
        <v>203824.1</v>
      </c>
      <c r="E42" s="9">
        <f t="shared" si="4"/>
        <v>3707917.99</v>
      </c>
      <c r="F42" s="9">
        <v>2450691.61</v>
      </c>
      <c r="G42" s="9">
        <v>2438834.48</v>
      </c>
      <c r="H42" s="116">
        <f t="shared" si="5"/>
        <v>1257226.3800000004</v>
      </c>
    </row>
    <row r="43" spans="2:8" ht="36">
      <c r="B43" s="10" t="s">
        <v>412</v>
      </c>
      <c r="C43" s="9">
        <v>2936108.86</v>
      </c>
      <c r="D43" s="9">
        <v>-83709.79</v>
      </c>
      <c r="E43" s="9">
        <f t="shared" si="4"/>
        <v>2852399.07</v>
      </c>
      <c r="F43" s="9">
        <v>1326764.95</v>
      </c>
      <c r="G43" s="9">
        <v>1321070.13</v>
      </c>
      <c r="H43" s="116">
        <f t="shared" si="5"/>
        <v>1525634.1199999999</v>
      </c>
    </row>
    <row r="44" spans="2:8" ht="36">
      <c r="B44" s="10" t="s">
        <v>413</v>
      </c>
      <c r="C44" s="9">
        <v>5082059.11</v>
      </c>
      <c r="D44" s="9">
        <v>526311.81</v>
      </c>
      <c r="E44" s="9">
        <f t="shared" si="4"/>
        <v>5608370.92</v>
      </c>
      <c r="F44" s="9">
        <v>3548245.92</v>
      </c>
      <c r="G44" s="9">
        <v>3531930.76</v>
      </c>
      <c r="H44" s="116">
        <f t="shared" si="5"/>
        <v>2060125</v>
      </c>
    </row>
    <row r="45" spans="2:8" ht="45.75" customHeight="1">
      <c r="B45" s="10" t="s">
        <v>414</v>
      </c>
      <c r="C45" s="9">
        <v>2681255.03</v>
      </c>
      <c r="D45" s="9">
        <v>-142966.94</v>
      </c>
      <c r="E45" s="9">
        <f t="shared" si="4"/>
        <v>2538288.09</v>
      </c>
      <c r="F45" s="9">
        <v>1159182.41</v>
      </c>
      <c r="G45" s="9">
        <v>1153850.35</v>
      </c>
      <c r="H45" s="116">
        <f t="shared" si="5"/>
        <v>1379105.68</v>
      </c>
    </row>
    <row r="46" spans="2:8" ht="46.5" customHeight="1">
      <c r="B46" s="10" t="s">
        <v>415</v>
      </c>
      <c r="C46" s="9">
        <v>2420349.96</v>
      </c>
      <c r="D46" s="9">
        <v>-134730.82</v>
      </c>
      <c r="E46" s="9">
        <f t="shared" si="4"/>
        <v>2285619.14</v>
      </c>
      <c r="F46" s="9">
        <v>1034295.34</v>
      </c>
      <c r="G46" s="9">
        <v>1026052.61</v>
      </c>
      <c r="H46" s="116">
        <f t="shared" si="5"/>
        <v>1251323.8000000003</v>
      </c>
    </row>
    <row r="47" spans="2:8" ht="41.25" customHeight="1">
      <c r="B47" s="10" t="s">
        <v>416</v>
      </c>
      <c r="C47" s="9">
        <v>1382923.95</v>
      </c>
      <c r="D47" s="9">
        <v>-95423.05</v>
      </c>
      <c r="E47" s="9">
        <f t="shared" si="4"/>
        <v>1287500.9</v>
      </c>
      <c r="F47" s="9">
        <v>520330.82</v>
      </c>
      <c r="G47" s="9">
        <v>516681.59</v>
      </c>
      <c r="H47" s="116">
        <f t="shared" si="5"/>
        <v>767170.0799999998</v>
      </c>
    </row>
    <row r="48" spans="2:8" ht="41.25" customHeight="1">
      <c r="B48" s="10" t="s">
        <v>417</v>
      </c>
      <c r="C48" s="9">
        <v>2479308.6</v>
      </c>
      <c r="D48" s="9">
        <v>-77403.92</v>
      </c>
      <c r="E48" s="9">
        <f t="shared" si="4"/>
        <v>2401904.68</v>
      </c>
      <c r="F48" s="9">
        <v>1490763.72</v>
      </c>
      <c r="G48" s="9">
        <v>1483518.6</v>
      </c>
      <c r="H48" s="116">
        <f t="shared" si="5"/>
        <v>911140.9600000002</v>
      </c>
    </row>
    <row r="49" spans="2:8" s="138" customFormat="1" ht="27" customHeight="1">
      <c r="B49" s="10"/>
      <c r="C49" s="9"/>
      <c r="D49" s="9"/>
      <c r="E49" s="9"/>
      <c r="F49" s="9"/>
      <c r="G49" s="9"/>
      <c r="H49" s="116"/>
    </row>
    <row r="50" spans="2:8" ht="45" customHeight="1">
      <c r="B50" s="56" t="s">
        <v>396</v>
      </c>
      <c r="C50" s="37">
        <f aca="true" t="shared" si="6" ref="C50:H50">C9+C29</f>
        <v>89477665</v>
      </c>
      <c r="D50" s="37">
        <f t="shared" si="6"/>
        <v>323332.09000000014</v>
      </c>
      <c r="E50" s="37">
        <f t="shared" si="6"/>
        <v>89800997.09000003</v>
      </c>
      <c r="F50" s="37">
        <f t="shared" si="6"/>
        <v>55542913.75</v>
      </c>
      <c r="G50" s="37">
        <f t="shared" si="6"/>
        <v>55272094.03</v>
      </c>
      <c r="H50" s="37">
        <f t="shared" si="6"/>
        <v>34258083.34</v>
      </c>
    </row>
    <row r="51" spans="2:8" ht="18.75" thickBot="1">
      <c r="B51" s="59"/>
      <c r="C51" s="54"/>
      <c r="D51" s="54"/>
      <c r="E51" s="54"/>
      <c r="F51" s="54"/>
      <c r="G51" s="54"/>
      <c r="H51" s="54"/>
    </row>
    <row r="502" spans="2:8" ht="12.75">
      <c r="B502" s="140"/>
      <c r="C502" s="140"/>
      <c r="D502" s="140"/>
      <c r="E502" s="140"/>
      <c r="F502" s="140"/>
      <c r="G502" s="140"/>
      <c r="H502" s="14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87" r:id="rId1"/>
  <colBreaks count="1" manualBreakCount="1">
    <brk id="3" max="50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G85"/>
  <sheetViews>
    <sheetView zoomScale="80" zoomScaleNormal="80" zoomScalePageLayoutView="0" workbookViewId="0" topLeftCell="A84">
      <selection activeCell="C11" sqref="C11"/>
    </sheetView>
  </sheetViews>
  <sheetFormatPr defaultColWidth="11.00390625" defaultRowHeight="15"/>
  <cols>
    <col min="1" max="1" width="52.8515625" style="1" customWidth="1"/>
    <col min="2" max="2" width="20.00390625" style="1" bestFit="1" customWidth="1"/>
    <col min="3" max="4" width="20.8515625" style="1" customWidth="1"/>
    <col min="5" max="5" width="20.140625" style="1" customWidth="1"/>
    <col min="6" max="6" width="19.8515625" style="1" customWidth="1"/>
    <col min="7" max="7" width="20.00390625" style="1" bestFit="1" customWidth="1"/>
    <col min="8" max="16384" width="11.00390625" style="1" customWidth="1"/>
  </cols>
  <sheetData>
    <row r="1" ht="13.5" thickBot="1"/>
    <row r="2" spans="1:7" ht="20.25" customHeight="1">
      <c r="A2" s="165" t="s">
        <v>122</v>
      </c>
      <c r="B2" s="166"/>
      <c r="C2" s="166"/>
      <c r="D2" s="166"/>
      <c r="E2" s="166"/>
      <c r="F2" s="166"/>
      <c r="G2" s="210"/>
    </row>
    <row r="3" spans="1:7" ht="18">
      <c r="A3" s="186" t="s">
        <v>315</v>
      </c>
      <c r="B3" s="187"/>
      <c r="C3" s="187"/>
      <c r="D3" s="187"/>
      <c r="E3" s="187"/>
      <c r="F3" s="187"/>
      <c r="G3" s="211"/>
    </row>
    <row r="4" spans="1:7" ht="18">
      <c r="A4" s="186" t="s">
        <v>419</v>
      </c>
      <c r="B4" s="187"/>
      <c r="C4" s="187"/>
      <c r="D4" s="187"/>
      <c r="E4" s="187"/>
      <c r="F4" s="187"/>
      <c r="G4" s="211"/>
    </row>
    <row r="5" spans="1:7" ht="18">
      <c r="A5" s="186" t="s">
        <v>125</v>
      </c>
      <c r="B5" s="187"/>
      <c r="C5" s="187"/>
      <c r="D5" s="187"/>
      <c r="E5" s="187"/>
      <c r="F5" s="187"/>
      <c r="G5" s="211"/>
    </row>
    <row r="6" spans="1:7" ht="18.75" thickBot="1">
      <c r="A6" s="189" t="s">
        <v>1</v>
      </c>
      <c r="B6" s="190"/>
      <c r="C6" s="190"/>
      <c r="D6" s="190"/>
      <c r="E6" s="190"/>
      <c r="F6" s="190"/>
      <c r="G6" s="215"/>
    </row>
    <row r="7" spans="1:7" ht="6.75" customHeight="1">
      <c r="A7" s="212" t="s">
        <v>2</v>
      </c>
      <c r="B7" s="216" t="s">
        <v>317</v>
      </c>
      <c r="C7" s="217"/>
      <c r="D7" s="217"/>
      <c r="E7" s="217"/>
      <c r="F7" s="218"/>
      <c r="G7" s="194" t="s">
        <v>318</v>
      </c>
    </row>
    <row r="8" spans="1:7" ht="15.75" customHeight="1" thickBot="1">
      <c r="A8" s="186"/>
      <c r="B8" s="171"/>
      <c r="C8" s="172"/>
      <c r="D8" s="172"/>
      <c r="E8" s="172"/>
      <c r="F8" s="173"/>
      <c r="G8" s="219"/>
    </row>
    <row r="9" spans="1:7" ht="36.75" thickBot="1">
      <c r="A9" s="189"/>
      <c r="B9" s="141" t="s">
        <v>207</v>
      </c>
      <c r="C9" s="32" t="s">
        <v>319</v>
      </c>
      <c r="D9" s="32" t="s">
        <v>320</v>
      </c>
      <c r="E9" s="32" t="s">
        <v>205</v>
      </c>
      <c r="F9" s="32" t="s">
        <v>224</v>
      </c>
      <c r="G9" s="195"/>
    </row>
    <row r="10" spans="1:7" ht="9" customHeight="1">
      <c r="A10" s="142"/>
      <c r="B10" s="143"/>
      <c r="C10" s="143"/>
      <c r="D10" s="143"/>
      <c r="E10" s="143"/>
      <c r="F10" s="143"/>
      <c r="G10" s="143"/>
    </row>
    <row r="11" spans="1:7" ht="28.5" customHeight="1">
      <c r="A11" s="23" t="s">
        <v>420</v>
      </c>
      <c r="B11" s="144">
        <f aca="true" t="shared" si="0" ref="B11:G11">B12+B22+B31+B42</f>
        <v>17443056</v>
      </c>
      <c r="C11" s="144">
        <f t="shared" si="0"/>
        <v>0</v>
      </c>
      <c r="D11" s="144">
        <f t="shared" si="0"/>
        <v>17443056</v>
      </c>
      <c r="E11" s="144">
        <f>E12+E22+E31+E42</f>
        <v>12223031.01</v>
      </c>
      <c r="F11" s="144">
        <f t="shared" si="0"/>
        <v>12205349.01</v>
      </c>
      <c r="G11" s="144">
        <f t="shared" si="0"/>
        <v>5220024.99</v>
      </c>
    </row>
    <row r="12" spans="1:7" ht="47.25" customHeight="1">
      <c r="A12" s="23" t="s">
        <v>421</v>
      </c>
      <c r="B12" s="144">
        <f>SUM(B13:B20)</f>
        <v>0</v>
      </c>
      <c r="C12" s="144">
        <f>SUM(C13:C20)</f>
        <v>0</v>
      </c>
      <c r="D12" s="144">
        <f>SUM(D13:D20)</f>
        <v>0</v>
      </c>
      <c r="E12" s="144">
        <f>SUM(E13:E20)</f>
        <v>0</v>
      </c>
      <c r="F12" s="144">
        <f>SUM(F13:F20)</f>
        <v>0</v>
      </c>
      <c r="G12" s="144">
        <f>D12-E12</f>
        <v>0</v>
      </c>
    </row>
    <row r="13" spans="1:7" ht="25.5" customHeight="1">
      <c r="A13" s="17" t="s">
        <v>422</v>
      </c>
      <c r="B13" s="145"/>
      <c r="C13" s="145"/>
      <c r="D13" s="145">
        <f>B13+C13</f>
        <v>0</v>
      </c>
      <c r="E13" s="145"/>
      <c r="F13" s="145"/>
      <c r="G13" s="145">
        <f aca="true" t="shared" si="1" ref="G13:G20">D13-E13</f>
        <v>0</v>
      </c>
    </row>
    <row r="14" spans="1:7" ht="21.75" customHeight="1">
      <c r="A14" s="17" t="s">
        <v>423</v>
      </c>
      <c r="B14" s="145"/>
      <c r="C14" s="145"/>
      <c r="D14" s="145">
        <f aca="true" t="shared" si="2" ref="D14:D20">B14+C14</f>
        <v>0</v>
      </c>
      <c r="E14" s="145"/>
      <c r="F14" s="145"/>
      <c r="G14" s="145">
        <f t="shared" si="1"/>
        <v>0</v>
      </c>
    </row>
    <row r="15" spans="1:7" ht="38.25" customHeight="1">
      <c r="A15" s="17" t="s">
        <v>424</v>
      </c>
      <c r="B15" s="145"/>
      <c r="C15" s="145"/>
      <c r="D15" s="145">
        <f t="shared" si="2"/>
        <v>0</v>
      </c>
      <c r="E15" s="145"/>
      <c r="F15" s="145"/>
      <c r="G15" s="145">
        <f t="shared" si="1"/>
        <v>0</v>
      </c>
    </row>
    <row r="16" spans="1:7" ht="21.75" customHeight="1">
      <c r="A16" s="17" t="s">
        <v>425</v>
      </c>
      <c r="B16" s="145"/>
      <c r="C16" s="145"/>
      <c r="D16" s="145">
        <f t="shared" si="2"/>
        <v>0</v>
      </c>
      <c r="E16" s="145"/>
      <c r="F16" s="145"/>
      <c r="G16" s="145">
        <f t="shared" si="1"/>
        <v>0</v>
      </c>
    </row>
    <row r="17" spans="1:7" ht="21.75" customHeight="1">
      <c r="A17" s="17" t="s">
        <v>426</v>
      </c>
      <c r="B17" s="145"/>
      <c r="C17" s="145"/>
      <c r="D17" s="145">
        <f t="shared" si="2"/>
        <v>0</v>
      </c>
      <c r="E17" s="145"/>
      <c r="F17" s="145"/>
      <c r="G17" s="145">
        <f t="shared" si="1"/>
        <v>0</v>
      </c>
    </row>
    <row r="18" spans="1:7" ht="21.75" customHeight="1">
      <c r="A18" s="17" t="s">
        <v>427</v>
      </c>
      <c r="B18" s="145"/>
      <c r="C18" s="145"/>
      <c r="D18" s="145">
        <f t="shared" si="2"/>
        <v>0</v>
      </c>
      <c r="E18" s="145"/>
      <c r="F18" s="145"/>
      <c r="G18" s="145">
        <f t="shared" si="1"/>
        <v>0</v>
      </c>
    </row>
    <row r="19" spans="1:7" ht="40.5" customHeight="1">
      <c r="A19" s="17" t="s">
        <v>428</v>
      </c>
      <c r="B19" s="145"/>
      <c r="C19" s="145"/>
      <c r="D19" s="145">
        <f t="shared" si="2"/>
        <v>0</v>
      </c>
      <c r="E19" s="145"/>
      <c r="F19" s="145"/>
      <c r="G19" s="145">
        <f t="shared" si="1"/>
        <v>0</v>
      </c>
    </row>
    <row r="20" spans="1:7" ht="24.75" customHeight="1">
      <c r="A20" s="17" t="s">
        <v>429</v>
      </c>
      <c r="B20" s="145"/>
      <c r="C20" s="145"/>
      <c r="D20" s="145">
        <f t="shared" si="2"/>
        <v>0</v>
      </c>
      <c r="E20" s="145"/>
      <c r="F20" s="145"/>
      <c r="G20" s="145">
        <f t="shared" si="1"/>
        <v>0</v>
      </c>
    </row>
    <row r="21" spans="1:7" ht="21" customHeight="1">
      <c r="A21" s="146"/>
      <c r="B21" s="145"/>
      <c r="C21" s="145"/>
      <c r="D21" s="145"/>
      <c r="E21" s="145"/>
      <c r="F21" s="145"/>
      <c r="G21" s="145"/>
    </row>
    <row r="22" spans="1:7" ht="36">
      <c r="A22" s="23" t="s">
        <v>430</v>
      </c>
      <c r="B22" s="144">
        <f>SUM(B23:B29)</f>
        <v>17443056</v>
      </c>
      <c r="C22" s="144">
        <f>SUM(C23:C29)</f>
        <v>0</v>
      </c>
      <c r="D22" s="144">
        <f>SUM(D23:D29)</f>
        <v>17443056</v>
      </c>
      <c r="E22" s="144">
        <f>SUM(E23:E29)</f>
        <v>12223031.01</v>
      </c>
      <c r="F22" s="144">
        <f>SUM(F23:F29)</f>
        <v>12205349.01</v>
      </c>
      <c r="G22" s="144">
        <f aca="true" t="shared" si="3" ref="G22:G29">D22-E22</f>
        <v>5220024.99</v>
      </c>
    </row>
    <row r="23" spans="1:7" ht="21.75" customHeight="1">
      <c r="A23" s="17" t="s">
        <v>431</v>
      </c>
      <c r="B23" s="145"/>
      <c r="C23" s="145"/>
      <c r="D23" s="145">
        <f>B23+C23</f>
        <v>0</v>
      </c>
      <c r="E23" s="145"/>
      <c r="F23" s="145"/>
      <c r="G23" s="145">
        <f t="shared" si="3"/>
        <v>0</v>
      </c>
    </row>
    <row r="24" spans="1:7" ht="24" customHeight="1">
      <c r="A24" s="17" t="s">
        <v>432</v>
      </c>
      <c r="B24" s="145"/>
      <c r="C24" s="145"/>
      <c r="D24" s="145">
        <f aca="true" t="shared" si="4" ref="D24:D29">B24+C24</f>
        <v>0</v>
      </c>
      <c r="E24" s="145"/>
      <c r="F24" s="145"/>
      <c r="G24" s="145">
        <f t="shared" si="3"/>
        <v>0</v>
      </c>
    </row>
    <row r="25" spans="1:7" ht="21.75" customHeight="1">
      <c r="A25" s="17" t="s">
        <v>433</v>
      </c>
      <c r="B25" s="145"/>
      <c r="C25" s="145"/>
      <c r="D25" s="145">
        <f t="shared" si="4"/>
        <v>0</v>
      </c>
      <c r="E25" s="145"/>
      <c r="F25" s="145"/>
      <c r="G25" s="145">
        <f t="shared" si="3"/>
        <v>0</v>
      </c>
    </row>
    <row r="26" spans="1:7" ht="36">
      <c r="A26" s="17" t="s">
        <v>434</v>
      </c>
      <c r="B26" s="145"/>
      <c r="C26" s="145"/>
      <c r="D26" s="145">
        <f t="shared" si="4"/>
        <v>0</v>
      </c>
      <c r="E26" s="145"/>
      <c r="F26" s="145"/>
      <c r="G26" s="145">
        <f t="shared" si="3"/>
        <v>0</v>
      </c>
    </row>
    <row r="27" spans="1:7" ht="24" customHeight="1">
      <c r="A27" s="17" t="s">
        <v>435</v>
      </c>
      <c r="B27" s="145">
        <v>17443056</v>
      </c>
      <c r="C27" s="145">
        <v>0</v>
      </c>
      <c r="D27" s="145">
        <f t="shared" si="4"/>
        <v>17443056</v>
      </c>
      <c r="E27" s="145">
        <v>12223031.01</v>
      </c>
      <c r="F27" s="145">
        <v>12205349.01</v>
      </c>
      <c r="G27" s="145">
        <f t="shared" si="3"/>
        <v>5220024.99</v>
      </c>
    </row>
    <row r="28" spans="1:7" ht="24" customHeight="1">
      <c r="A28" s="17" t="s">
        <v>436</v>
      </c>
      <c r="B28" s="145"/>
      <c r="C28" s="145"/>
      <c r="D28" s="145">
        <f t="shared" si="4"/>
        <v>0</v>
      </c>
      <c r="E28" s="145"/>
      <c r="F28" s="145"/>
      <c r="G28" s="145">
        <f t="shared" si="3"/>
        <v>0</v>
      </c>
    </row>
    <row r="29" spans="1:7" ht="24" customHeight="1">
      <c r="A29" s="17" t="s">
        <v>437</v>
      </c>
      <c r="B29" s="145"/>
      <c r="C29" s="145"/>
      <c r="D29" s="145">
        <f t="shared" si="4"/>
        <v>0</v>
      </c>
      <c r="E29" s="145"/>
      <c r="F29" s="145"/>
      <c r="G29" s="145">
        <f t="shared" si="3"/>
        <v>0</v>
      </c>
    </row>
    <row r="30" spans="1:7" ht="14.25" customHeight="1">
      <c r="A30" s="146"/>
      <c r="B30" s="145"/>
      <c r="C30" s="145"/>
      <c r="D30" s="145"/>
      <c r="E30" s="145"/>
      <c r="F30" s="145"/>
      <c r="G30" s="145"/>
    </row>
    <row r="31" spans="1:7" ht="36">
      <c r="A31" s="23" t="s">
        <v>438</v>
      </c>
      <c r="B31" s="144">
        <f>SUM(B32:B40)</f>
        <v>0</v>
      </c>
      <c r="C31" s="144">
        <f>SUM(C32:C40)</f>
        <v>0</v>
      </c>
      <c r="D31" s="144">
        <f>SUM(D32:D40)</f>
        <v>0</v>
      </c>
      <c r="E31" s="144">
        <f>SUM(E32:E40)</f>
        <v>0</v>
      </c>
      <c r="F31" s="144">
        <f>SUM(F32:F40)</f>
        <v>0</v>
      </c>
      <c r="G31" s="144">
        <f aca="true" t="shared" si="5" ref="G31:G40">D31-E31</f>
        <v>0</v>
      </c>
    </row>
    <row r="32" spans="1:7" ht="45.75" customHeight="1">
      <c r="A32" s="17" t="s">
        <v>439</v>
      </c>
      <c r="B32" s="145"/>
      <c r="C32" s="145"/>
      <c r="D32" s="145">
        <f>B32+C32</f>
        <v>0</v>
      </c>
      <c r="E32" s="145"/>
      <c r="F32" s="145"/>
      <c r="G32" s="145">
        <f t="shared" si="5"/>
        <v>0</v>
      </c>
    </row>
    <row r="33" spans="1:7" ht="36">
      <c r="A33" s="17" t="s">
        <v>440</v>
      </c>
      <c r="B33" s="145"/>
      <c r="C33" s="145"/>
      <c r="D33" s="145">
        <f aca="true" t="shared" si="6" ref="D33:D40">B33+C33</f>
        <v>0</v>
      </c>
      <c r="E33" s="145"/>
      <c r="F33" s="145"/>
      <c r="G33" s="145">
        <f t="shared" si="5"/>
        <v>0</v>
      </c>
    </row>
    <row r="34" spans="1:7" ht="25.5" customHeight="1">
      <c r="A34" s="17" t="s">
        <v>441</v>
      </c>
      <c r="B34" s="145"/>
      <c r="C34" s="145"/>
      <c r="D34" s="145">
        <f t="shared" si="6"/>
        <v>0</v>
      </c>
      <c r="E34" s="145"/>
      <c r="F34" s="145"/>
      <c r="G34" s="145">
        <f t="shared" si="5"/>
        <v>0</v>
      </c>
    </row>
    <row r="35" spans="1:7" ht="46.5" customHeight="1">
      <c r="A35" s="17" t="s">
        <v>442</v>
      </c>
      <c r="B35" s="145"/>
      <c r="C35" s="145"/>
      <c r="D35" s="145">
        <f t="shared" si="6"/>
        <v>0</v>
      </c>
      <c r="E35" s="145"/>
      <c r="F35" s="145"/>
      <c r="G35" s="145">
        <f t="shared" si="5"/>
        <v>0</v>
      </c>
    </row>
    <row r="36" spans="1:7" ht="27" customHeight="1">
      <c r="A36" s="17" t="s">
        <v>443</v>
      </c>
      <c r="B36" s="145"/>
      <c r="C36" s="145"/>
      <c r="D36" s="145">
        <f t="shared" si="6"/>
        <v>0</v>
      </c>
      <c r="E36" s="145"/>
      <c r="F36" s="145"/>
      <c r="G36" s="145">
        <f t="shared" si="5"/>
        <v>0</v>
      </c>
    </row>
    <row r="37" spans="1:7" ht="27" customHeight="1">
      <c r="A37" s="17" t="s">
        <v>444</v>
      </c>
      <c r="B37" s="145"/>
      <c r="C37" s="145"/>
      <c r="D37" s="145">
        <f t="shared" si="6"/>
        <v>0</v>
      </c>
      <c r="E37" s="145"/>
      <c r="F37" s="145"/>
      <c r="G37" s="145">
        <f t="shared" si="5"/>
        <v>0</v>
      </c>
    </row>
    <row r="38" spans="1:7" ht="27" customHeight="1">
      <c r="A38" s="17" t="s">
        <v>445</v>
      </c>
      <c r="B38" s="145"/>
      <c r="C38" s="145"/>
      <c r="D38" s="145">
        <f t="shared" si="6"/>
        <v>0</v>
      </c>
      <c r="E38" s="145"/>
      <c r="F38" s="145"/>
      <c r="G38" s="145">
        <f t="shared" si="5"/>
        <v>0</v>
      </c>
    </row>
    <row r="39" spans="1:7" ht="27" customHeight="1">
      <c r="A39" s="17" t="s">
        <v>446</v>
      </c>
      <c r="B39" s="145"/>
      <c r="C39" s="145"/>
      <c r="D39" s="145">
        <f t="shared" si="6"/>
        <v>0</v>
      </c>
      <c r="E39" s="145"/>
      <c r="F39" s="145"/>
      <c r="G39" s="145">
        <f t="shared" si="5"/>
        <v>0</v>
      </c>
    </row>
    <row r="40" spans="1:7" ht="42" customHeight="1">
      <c r="A40" s="17" t="s">
        <v>447</v>
      </c>
      <c r="B40" s="145"/>
      <c r="C40" s="145"/>
      <c r="D40" s="145">
        <f t="shared" si="6"/>
        <v>0</v>
      </c>
      <c r="E40" s="145"/>
      <c r="F40" s="145"/>
      <c r="G40" s="145">
        <f t="shared" si="5"/>
        <v>0</v>
      </c>
    </row>
    <row r="41" spans="1:7" ht="26.25" customHeight="1">
      <c r="A41" s="146"/>
      <c r="B41" s="145"/>
      <c r="C41" s="145"/>
      <c r="D41" s="145"/>
      <c r="E41" s="145"/>
      <c r="F41" s="145"/>
      <c r="G41" s="145"/>
    </row>
    <row r="42" spans="1:7" ht="54">
      <c r="A42" s="23" t="s">
        <v>448</v>
      </c>
      <c r="B42" s="144">
        <f>SUM(B43:B46)</f>
        <v>0</v>
      </c>
      <c r="C42" s="144">
        <f>SUM(C43:C46)</f>
        <v>0</v>
      </c>
      <c r="D42" s="144">
        <f>SUM(D43:D46)</f>
        <v>0</v>
      </c>
      <c r="E42" s="144">
        <f>SUM(E43:E46)</f>
        <v>0</v>
      </c>
      <c r="F42" s="144">
        <f>SUM(F43:F46)</f>
        <v>0</v>
      </c>
      <c r="G42" s="144">
        <f>D42-E42</f>
        <v>0</v>
      </c>
    </row>
    <row r="43" spans="1:7" ht="42.75" customHeight="1">
      <c r="A43" s="17" t="s">
        <v>449</v>
      </c>
      <c r="B43" s="145"/>
      <c r="C43" s="145"/>
      <c r="D43" s="145">
        <f>B43+C43</f>
        <v>0</v>
      </c>
      <c r="E43" s="145"/>
      <c r="F43" s="145"/>
      <c r="G43" s="145">
        <f>D43-E43</f>
        <v>0</v>
      </c>
    </row>
    <row r="44" spans="1:7" ht="63.75" customHeight="1">
      <c r="A44" s="17" t="s">
        <v>450</v>
      </c>
      <c r="B44" s="145"/>
      <c r="C44" s="145"/>
      <c r="D44" s="145">
        <f>B44+C44</f>
        <v>0</v>
      </c>
      <c r="E44" s="145"/>
      <c r="F44" s="145"/>
      <c r="G44" s="145">
        <f>D44-E44</f>
        <v>0</v>
      </c>
    </row>
    <row r="45" spans="1:7" ht="36">
      <c r="A45" s="17" t="s">
        <v>451</v>
      </c>
      <c r="B45" s="145"/>
      <c r="C45" s="145"/>
      <c r="D45" s="145">
        <f>B45+C45</f>
        <v>0</v>
      </c>
      <c r="E45" s="145"/>
      <c r="F45" s="145"/>
      <c r="G45" s="145">
        <f>D45-E45</f>
        <v>0</v>
      </c>
    </row>
    <row r="46" spans="1:7" ht="36">
      <c r="A46" s="17" t="s">
        <v>452</v>
      </c>
      <c r="B46" s="145"/>
      <c r="C46" s="145"/>
      <c r="D46" s="145">
        <f>B46+C46</f>
        <v>0</v>
      </c>
      <c r="E46" s="145"/>
      <c r="F46" s="145"/>
      <c r="G46" s="145">
        <f>D46-E46</f>
        <v>0</v>
      </c>
    </row>
    <row r="47" spans="1:7" ht="15.75" customHeight="1">
      <c r="A47" s="146"/>
      <c r="B47" s="145"/>
      <c r="C47" s="145"/>
      <c r="D47" s="145"/>
      <c r="E47" s="145"/>
      <c r="F47" s="145"/>
      <c r="G47" s="145"/>
    </row>
    <row r="48" spans="1:7" ht="30" customHeight="1">
      <c r="A48" s="23" t="s">
        <v>453</v>
      </c>
      <c r="B48" s="144">
        <f aca="true" t="shared" si="7" ref="B48:G48">B49+B59+B68+B78</f>
        <v>72034609</v>
      </c>
      <c r="C48" s="144">
        <f t="shared" si="7"/>
        <v>323332.09</v>
      </c>
      <c r="D48" s="144">
        <f t="shared" si="7"/>
        <v>72357941.09</v>
      </c>
      <c r="E48" s="144">
        <f t="shared" si="7"/>
        <v>43319882.74</v>
      </c>
      <c r="F48" s="144">
        <f t="shared" si="7"/>
        <v>43066745.02</v>
      </c>
      <c r="G48" s="144">
        <f t="shared" si="7"/>
        <v>29038058.35</v>
      </c>
    </row>
    <row r="49" spans="1:7" ht="42" customHeight="1">
      <c r="A49" s="23" t="s">
        <v>421</v>
      </c>
      <c r="B49" s="144">
        <f>SUM(B50:B57)</f>
        <v>0</v>
      </c>
      <c r="C49" s="144">
        <f>SUM(C50:C57)</f>
        <v>0</v>
      </c>
      <c r="D49" s="144">
        <f>SUM(D50:D57)</f>
        <v>0</v>
      </c>
      <c r="E49" s="144">
        <f>SUM(E50:E57)</f>
        <v>0</v>
      </c>
      <c r="F49" s="144">
        <f>SUM(F50:F57)</f>
        <v>0</v>
      </c>
      <c r="G49" s="144">
        <f aca="true" t="shared" si="8" ref="G49:G82">D49-E49</f>
        <v>0</v>
      </c>
    </row>
    <row r="50" spans="1:7" ht="27" customHeight="1">
      <c r="A50" s="17" t="s">
        <v>422</v>
      </c>
      <c r="B50" s="145"/>
      <c r="C50" s="145"/>
      <c r="D50" s="145">
        <f>B50+C50</f>
        <v>0</v>
      </c>
      <c r="E50" s="145"/>
      <c r="F50" s="145"/>
      <c r="G50" s="145">
        <f t="shared" si="8"/>
        <v>0</v>
      </c>
    </row>
    <row r="51" spans="1:7" ht="27" customHeight="1">
      <c r="A51" s="17" t="s">
        <v>423</v>
      </c>
      <c r="B51" s="145"/>
      <c r="C51" s="145"/>
      <c r="D51" s="145">
        <f aca="true" t="shared" si="9" ref="D51:D57">B51+C51</f>
        <v>0</v>
      </c>
      <c r="E51" s="145"/>
      <c r="F51" s="145"/>
      <c r="G51" s="145">
        <f t="shared" si="8"/>
        <v>0</v>
      </c>
    </row>
    <row r="52" spans="1:7" ht="36">
      <c r="A52" s="17" t="s">
        <v>424</v>
      </c>
      <c r="B52" s="145"/>
      <c r="C52" s="145"/>
      <c r="D52" s="145">
        <f t="shared" si="9"/>
        <v>0</v>
      </c>
      <c r="E52" s="145"/>
      <c r="F52" s="145"/>
      <c r="G52" s="145">
        <f t="shared" si="8"/>
        <v>0</v>
      </c>
    </row>
    <row r="53" spans="1:7" ht="24.75" customHeight="1">
      <c r="A53" s="17" t="s">
        <v>425</v>
      </c>
      <c r="B53" s="145"/>
      <c r="C53" s="145"/>
      <c r="D53" s="145">
        <f t="shared" si="9"/>
        <v>0</v>
      </c>
      <c r="E53" s="145"/>
      <c r="F53" s="145"/>
      <c r="G53" s="145">
        <f t="shared" si="8"/>
        <v>0</v>
      </c>
    </row>
    <row r="54" spans="1:7" ht="24.75" customHeight="1">
      <c r="A54" s="17" t="s">
        <v>426</v>
      </c>
      <c r="B54" s="145"/>
      <c r="C54" s="145"/>
      <c r="D54" s="145">
        <f t="shared" si="9"/>
        <v>0</v>
      </c>
      <c r="E54" s="145"/>
      <c r="F54" s="145"/>
      <c r="G54" s="145">
        <f t="shared" si="8"/>
        <v>0</v>
      </c>
    </row>
    <row r="55" spans="1:7" ht="24.75" customHeight="1">
      <c r="A55" s="17" t="s">
        <v>427</v>
      </c>
      <c r="B55" s="145"/>
      <c r="C55" s="145"/>
      <c r="D55" s="145">
        <f t="shared" si="9"/>
        <v>0</v>
      </c>
      <c r="E55" s="145"/>
      <c r="F55" s="145"/>
      <c r="G55" s="145">
        <f t="shared" si="8"/>
        <v>0</v>
      </c>
    </row>
    <row r="56" spans="1:7" ht="46.5" customHeight="1">
      <c r="A56" s="17" t="s">
        <v>428</v>
      </c>
      <c r="B56" s="145"/>
      <c r="C56" s="145"/>
      <c r="D56" s="145">
        <f t="shared" si="9"/>
        <v>0</v>
      </c>
      <c r="E56" s="145"/>
      <c r="F56" s="145"/>
      <c r="G56" s="145">
        <f t="shared" si="8"/>
        <v>0</v>
      </c>
    </row>
    <row r="57" spans="1:7" ht="25.5" customHeight="1">
      <c r="A57" s="17" t="s">
        <v>429</v>
      </c>
      <c r="B57" s="145"/>
      <c r="C57" s="145"/>
      <c r="D57" s="145">
        <f t="shared" si="9"/>
        <v>0</v>
      </c>
      <c r="E57" s="145"/>
      <c r="F57" s="145"/>
      <c r="G57" s="145">
        <f t="shared" si="8"/>
        <v>0</v>
      </c>
    </row>
    <row r="58" spans="1:7" ht="14.25" customHeight="1">
      <c r="A58" s="10"/>
      <c r="B58" s="145"/>
      <c r="C58" s="145"/>
      <c r="D58" s="145"/>
      <c r="E58" s="145"/>
      <c r="F58" s="145"/>
      <c r="G58" s="145"/>
    </row>
    <row r="59" spans="1:7" ht="48" customHeight="1">
      <c r="A59" s="23" t="s">
        <v>430</v>
      </c>
      <c r="B59" s="144">
        <f>SUM(B60:B66)</f>
        <v>72034609</v>
      </c>
      <c r="C59" s="144">
        <f>SUM(C60:C66)</f>
        <v>323332.09</v>
      </c>
      <c r="D59" s="144">
        <f>SUM(D60:D66)</f>
        <v>72357941.09</v>
      </c>
      <c r="E59" s="144">
        <f>SUM(E60:E66)</f>
        <v>43319882.74</v>
      </c>
      <c r="F59" s="144">
        <f>SUM(F60:F66)</f>
        <v>43066745.02</v>
      </c>
      <c r="G59" s="144">
        <f t="shared" si="8"/>
        <v>29038058.35</v>
      </c>
    </row>
    <row r="60" spans="1:7" ht="23.25" customHeight="1">
      <c r="A60" s="17" t="s">
        <v>431</v>
      </c>
      <c r="B60" s="145"/>
      <c r="C60" s="145"/>
      <c r="D60" s="145">
        <f>B60+C60</f>
        <v>0</v>
      </c>
      <c r="E60" s="145"/>
      <c r="F60" s="145"/>
      <c r="G60" s="145">
        <f t="shared" si="8"/>
        <v>0</v>
      </c>
    </row>
    <row r="61" spans="1:7" ht="36">
      <c r="A61" s="17" t="s">
        <v>432</v>
      </c>
      <c r="B61" s="145"/>
      <c r="C61" s="145"/>
      <c r="D61" s="145">
        <f aca="true" t="shared" si="10" ref="D61:D66">B61+C61</f>
        <v>0</v>
      </c>
      <c r="E61" s="145"/>
      <c r="F61" s="145"/>
      <c r="G61" s="145">
        <f t="shared" si="8"/>
        <v>0</v>
      </c>
    </row>
    <row r="62" spans="1:7" ht="24.75" customHeight="1">
      <c r="A62" s="17" t="s">
        <v>433</v>
      </c>
      <c r="B62" s="145"/>
      <c r="C62" s="145"/>
      <c r="D62" s="145">
        <f t="shared" si="10"/>
        <v>0</v>
      </c>
      <c r="E62" s="145"/>
      <c r="F62" s="145"/>
      <c r="G62" s="145">
        <f t="shared" si="8"/>
        <v>0</v>
      </c>
    </row>
    <row r="63" spans="1:7" ht="45" customHeight="1">
      <c r="A63" s="17" t="s">
        <v>434</v>
      </c>
      <c r="B63" s="145"/>
      <c r="C63" s="145"/>
      <c r="D63" s="145">
        <f t="shared" si="10"/>
        <v>0</v>
      </c>
      <c r="E63" s="145"/>
      <c r="F63" s="145"/>
      <c r="G63" s="145">
        <f t="shared" si="8"/>
        <v>0</v>
      </c>
    </row>
    <row r="64" spans="1:7" ht="25.5" customHeight="1">
      <c r="A64" s="17" t="s">
        <v>435</v>
      </c>
      <c r="B64" s="145">
        <v>72034609</v>
      </c>
      <c r="C64" s="145">
        <v>323332.09</v>
      </c>
      <c r="D64" s="145">
        <f t="shared" si="10"/>
        <v>72357941.09</v>
      </c>
      <c r="E64" s="145">
        <v>43319882.74</v>
      </c>
      <c r="F64" s="145">
        <v>43066745.02</v>
      </c>
      <c r="G64" s="145">
        <f t="shared" si="8"/>
        <v>29038058.35</v>
      </c>
    </row>
    <row r="65" spans="1:7" ht="25.5" customHeight="1">
      <c r="A65" s="17" t="s">
        <v>436</v>
      </c>
      <c r="B65" s="145"/>
      <c r="C65" s="145"/>
      <c r="D65" s="145">
        <f t="shared" si="10"/>
        <v>0</v>
      </c>
      <c r="E65" s="145"/>
      <c r="F65" s="145"/>
      <c r="G65" s="145">
        <f t="shared" si="8"/>
        <v>0</v>
      </c>
    </row>
    <row r="66" spans="1:7" ht="25.5" customHeight="1">
      <c r="A66" s="17" t="s">
        <v>437</v>
      </c>
      <c r="B66" s="145"/>
      <c r="C66" s="145"/>
      <c r="D66" s="145">
        <f t="shared" si="10"/>
        <v>0</v>
      </c>
      <c r="E66" s="145"/>
      <c r="F66" s="145"/>
      <c r="G66" s="145">
        <f t="shared" si="8"/>
        <v>0</v>
      </c>
    </row>
    <row r="67" spans="1:7" ht="27.75" customHeight="1">
      <c r="A67" s="10"/>
      <c r="B67" s="145"/>
      <c r="C67" s="145"/>
      <c r="D67" s="145"/>
      <c r="E67" s="145"/>
      <c r="F67" s="145"/>
      <c r="G67" s="145"/>
    </row>
    <row r="68" spans="1:7" ht="49.5" customHeight="1">
      <c r="A68" s="23" t="s">
        <v>438</v>
      </c>
      <c r="B68" s="144">
        <f aca="true" t="shared" si="11" ref="B68:G68">SUM(B69:B77)</f>
        <v>0</v>
      </c>
      <c r="C68" s="144">
        <f t="shared" si="11"/>
        <v>0</v>
      </c>
      <c r="D68" s="144">
        <f t="shared" si="11"/>
        <v>0</v>
      </c>
      <c r="E68" s="144">
        <f t="shared" si="11"/>
        <v>0</v>
      </c>
      <c r="F68" s="144">
        <f t="shared" si="11"/>
        <v>0</v>
      </c>
      <c r="G68" s="144">
        <f t="shared" si="11"/>
        <v>0</v>
      </c>
    </row>
    <row r="69" spans="1:7" ht="48.75" customHeight="1">
      <c r="A69" s="17" t="s">
        <v>439</v>
      </c>
      <c r="B69" s="145"/>
      <c r="C69" s="145"/>
      <c r="D69" s="145">
        <f>B69+C69</f>
        <v>0</v>
      </c>
      <c r="E69" s="145"/>
      <c r="F69" s="145"/>
      <c r="G69" s="145">
        <f t="shared" si="8"/>
        <v>0</v>
      </c>
    </row>
    <row r="70" spans="1:7" ht="42.75" customHeight="1">
      <c r="A70" s="17" t="s">
        <v>440</v>
      </c>
      <c r="B70" s="145"/>
      <c r="C70" s="145"/>
      <c r="D70" s="145">
        <f aca="true" t="shared" si="12" ref="D70:D75">B70+C70</f>
        <v>0</v>
      </c>
      <c r="E70" s="145"/>
      <c r="F70" s="145"/>
      <c r="G70" s="145">
        <f t="shared" si="8"/>
        <v>0</v>
      </c>
    </row>
    <row r="71" spans="1:7" ht="24.75" customHeight="1">
      <c r="A71" s="17" t="s">
        <v>441</v>
      </c>
      <c r="B71" s="145"/>
      <c r="C71" s="145"/>
      <c r="D71" s="145">
        <f t="shared" si="12"/>
        <v>0</v>
      </c>
      <c r="E71" s="145"/>
      <c r="F71" s="145"/>
      <c r="G71" s="145">
        <f t="shared" si="8"/>
        <v>0</v>
      </c>
    </row>
    <row r="72" spans="1:7" ht="44.25" customHeight="1">
      <c r="A72" s="17" t="s">
        <v>442</v>
      </c>
      <c r="B72" s="145"/>
      <c r="C72" s="145"/>
      <c r="D72" s="145">
        <f t="shared" si="12"/>
        <v>0</v>
      </c>
      <c r="E72" s="145"/>
      <c r="F72" s="145"/>
      <c r="G72" s="145">
        <f t="shared" si="8"/>
        <v>0</v>
      </c>
    </row>
    <row r="73" spans="1:7" ht="24.75" customHeight="1">
      <c r="A73" s="17" t="s">
        <v>443</v>
      </c>
      <c r="B73" s="145"/>
      <c r="C73" s="145"/>
      <c r="D73" s="145">
        <f t="shared" si="12"/>
        <v>0</v>
      </c>
      <c r="E73" s="145"/>
      <c r="F73" s="145"/>
      <c r="G73" s="145">
        <f t="shared" si="8"/>
        <v>0</v>
      </c>
    </row>
    <row r="74" spans="1:7" ht="24.75" customHeight="1">
      <c r="A74" s="17" t="s">
        <v>444</v>
      </c>
      <c r="B74" s="145"/>
      <c r="C74" s="145"/>
      <c r="D74" s="145">
        <f t="shared" si="12"/>
        <v>0</v>
      </c>
      <c r="E74" s="145"/>
      <c r="F74" s="145"/>
      <c r="G74" s="145">
        <f t="shared" si="8"/>
        <v>0</v>
      </c>
    </row>
    <row r="75" spans="1:7" ht="24.75" customHeight="1">
      <c r="A75" s="17" t="s">
        <v>445</v>
      </c>
      <c r="B75" s="145"/>
      <c r="C75" s="145"/>
      <c r="D75" s="145">
        <f t="shared" si="12"/>
        <v>0</v>
      </c>
      <c r="E75" s="145"/>
      <c r="F75" s="145"/>
      <c r="G75" s="145">
        <f t="shared" si="8"/>
        <v>0</v>
      </c>
    </row>
    <row r="76" spans="1:7" ht="33.75" customHeight="1">
      <c r="A76" s="17" t="s">
        <v>446</v>
      </c>
      <c r="B76" s="145"/>
      <c r="C76" s="145"/>
      <c r="D76" s="145">
        <f>B76+C76</f>
        <v>0</v>
      </c>
      <c r="E76" s="145"/>
      <c r="F76" s="145"/>
      <c r="G76" s="145">
        <f t="shared" si="8"/>
        <v>0</v>
      </c>
    </row>
    <row r="77" spans="1:7" ht="47.25" customHeight="1">
      <c r="A77" s="147" t="s">
        <v>447</v>
      </c>
      <c r="B77" s="148"/>
      <c r="C77" s="148"/>
      <c r="D77" s="148">
        <f>B77+C77</f>
        <v>0</v>
      </c>
      <c r="E77" s="148"/>
      <c r="F77" s="148"/>
      <c r="G77" s="148">
        <f t="shared" si="8"/>
        <v>0</v>
      </c>
    </row>
    <row r="78" spans="1:7" ht="54">
      <c r="A78" s="23" t="s">
        <v>448</v>
      </c>
      <c r="B78" s="144">
        <f>SUM(B79:B82)</f>
        <v>0</v>
      </c>
      <c r="C78" s="144">
        <f>SUM(C79:C82)</f>
        <v>0</v>
      </c>
      <c r="D78" s="144">
        <f>SUM(D79:D82)</f>
        <v>0</v>
      </c>
      <c r="E78" s="144">
        <f>SUM(E79:E82)</f>
        <v>0</v>
      </c>
      <c r="F78" s="144">
        <f>SUM(F79:F82)</f>
        <v>0</v>
      </c>
      <c r="G78" s="144">
        <f t="shared" si="8"/>
        <v>0</v>
      </c>
    </row>
    <row r="79" spans="1:7" ht="57.75" customHeight="1">
      <c r="A79" s="17" t="s">
        <v>449</v>
      </c>
      <c r="B79" s="145"/>
      <c r="C79" s="145"/>
      <c r="D79" s="145">
        <f>B79+C79</f>
        <v>0</v>
      </c>
      <c r="E79" s="145"/>
      <c r="F79" s="145"/>
      <c r="G79" s="145">
        <f t="shared" si="8"/>
        <v>0</v>
      </c>
    </row>
    <row r="80" spans="1:7" ht="61.5" customHeight="1">
      <c r="A80" s="17" t="s">
        <v>450</v>
      </c>
      <c r="B80" s="145"/>
      <c r="C80" s="145"/>
      <c r="D80" s="145">
        <f>B80+C80</f>
        <v>0</v>
      </c>
      <c r="E80" s="145"/>
      <c r="F80" s="145"/>
      <c r="G80" s="145">
        <f t="shared" si="8"/>
        <v>0</v>
      </c>
    </row>
    <row r="81" spans="1:7" ht="42" customHeight="1">
      <c r="A81" s="17" t="s">
        <v>451</v>
      </c>
      <c r="B81" s="145"/>
      <c r="C81" s="145"/>
      <c r="D81" s="145">
        <f>B81+C81</f>
        <v>0</v>
      </c>
      <c r="E81" s="145"/>
      <c r="F81" s="145"/>
      <c r="G81" s="145">
        <f t="shared" si="8"/>
        <v>0</v>
      </c>
    </row>
    <row r="82" spans="1:7" ht="45" customHeight="1">
      <c r="A82" s="17" t="s">
        <v>452</v>
      </c>
      <c r="B82" s="145"/>
      <c r="C82" s="145"/>
      <c r="D82" s="145">
        <f>B82+C82</f>
        <v>0</v>
      </c>
      <c r="E82" s="145"/>
      <c r="F82" s="145"/>
      <c r="G82" s="145">
        <f t="shared" si="8"/>
        <v>0</v>
      </c>
    </row>
    <row r="83" spans="1:7" ht="30" customHeight="1">
      <c r="A83" s="10"/>
      <c r="B83" s="145"/>
      <c r="C83" s="145"/>
      <c r="D83" s="145"/>
      <c r="E83" s="145"/>
      <c r="F83" s="145"/>
      <c r="G83" s="145"/>
    </row>
    <row r="84" spans="1:7" ht="36" customHeight="1">
      <c r="A84" s="23" t="s">
        <v>396</v>
      </c>
      <c r="B84" s="144">
        <f aca="true" t="shared" si="13" ref="B84:G84">B11+B48</f>
        <v>89477665</v>
      </c>
      <c r="C84" s="144">
        <f t="shared" si="13"/>
        <v>323332.09</v>
      </c>
      <c r="D84" s="144">
        <f t="shared" si="13"/>
        <v>89800997.09</v>
      </c>
      <c r="E84" s="144">
        <f t="shared" si="13"/>
        <v>55542913.75</v>
      </c>
      <c r="F84" s="144">
        <f t="shared" si="13"/>
        <v>55272094.03</v>
      </c>
      <c r="G84" s="144">
        <f t="shared" si="13"/>
        <v>34258083.34</v>
      </c>
    </row>
    <row r="85" spans="1:7" ht="13.5" thickBot="1">
      <c r="A85" s="149"/>
      <c r="B85" s="150"/>
      <c r="C85" s="150"/>
      <c r="D85" s="150"/>
      <c r="E85" s="150"/>
      <c r="F85" s="150"/>
      <c r="G85" s="15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="80" zoomScaleNormal="80" zoomScalePageLayoutView="0" workbookViewId="0" topLeftCell="B1">
      <selection activeCell="E8" sqref="E8"/>
    </sheetView>
  </sheetViews>
  <sheetFormatPr defaultColWidth="11.00390625" defaultRowHeight="15"/>
  <cols>
    <col min="1" max="1" width="11.00390625" style="1" hidden="1" customWidth="1"/>
    <col min="2" max="2" width="44.8515625" style="1" customWidth="1"/>
    <col min="3" max="3" width="20.00390625" style="1" customWidth="1"/>
    <col min="4" max="4" width="17.57421875" style="1" customWidth="1"/>
    <col min="5" max="5" width="18.8515625" style="1" customWidth="1"/>
    <col min="6" max="6" width="19.00390625" style="1" customWidth="1"/>
    <col min="7" max="7" width="21.57421875" style="1" customWidth="1"/>
    <col min="8" max="8" width="21.8515625" style="1" customWidth="1"/>
    <col min="9" max="16384" width="11.00390625" style="1" customWidth="1"/>
  </cols>
  <sheetData>
    <row r="1" ht="13.5" thickBot="1"/>
    <row r="2" spans="2:8" ht="15" customHeight="1">
      <c r="B2" s="165" t="s">
        <v>122</v>
      </c>
      <c r="C2" s="166"/>
      <c r="D2" s="166"/>
      <c r="E2" s="166"/>
      <c r="F2" s="166"/>
      <c r="G2" s="166"/>
      <c r="H2" s="210"/>
    </row>
    <row r="3" spans="2:8" ht="18">
      <c r="B3" s="220" t="s">
        <v>315</v>
      </c>
      <c r="C3" s="221"/>
      <c r="D3" s="221"/>
      <c r="E3" s="221"/>
      <c r="F3" s="221"/>
      <c r="G3" s="221"/>
      <c r="H3" s="222"/>
    </row>
    <row r="4" spans="2:8" ht="18">
      <c r="B4" s="220" t="s">
        <v>454</v>
      </c>
      <c r="C4" s="221"/>
      <c r="D4" s="221"/>
      <c r="E4" s="221"/>
      <c r="F4" s="221"/>
      <c r="G4" s="221"/>
      <c r="H4" s="222"/>
    </row>
    <row r="5" spans="2:8" ht="18">
      <c r="B5" s="220" t="s">
        <v>203</v>
      </c>
      <c r="C5" s="221"/>
      <c r="D5" s="221"/>
      <c r="E5" s="221"/>
      <c r="F5" s="221"/>
      <c r="G5" s="221"/>
      <c r="H5" s="222"/>
    </row>
    <row r="6" spans="2:8" ht="18.75" thickBot="1">
      <c r="B6" s="223" t="s">
        <v>1</v>
      </c>
      <c r="C6" s="224"/>
      <c r="D6" s="224"/>
      <c r="E6" s="224"/>
      <c r="F6" s="224"/>
      <c r="G6" s="224"/>
      <c r="H6" s="225"/>
    </row>
    <row r="7" spans="2:8" ht="18.75" thickBot="1">
      <c r="B7" s="196" t="s">
        <v>2</v>
      </c>
      <c r="C7" s="177" t="s">
        <v>317</v>
      </c>
      <c r="D7" s="178"/>
      <c r="E7" s="178"/>
      <c r="F7" s="178"/>
      <c r="G7" s="179"/>
      <c r="H7" s="194" t="s">
        <v>318</v>
      </c>
    </row>
    <row r="8" spans="2:8" ht="72.75" thickBot="1">
      <c r="B8" s="197"/>
      <c r="C8" s="32" t="s">
        <v>207</v>
      </c>
      <c r="D8" s="32" t="s">
        <v>319</v>
      </c>
      <c r="E8" s="32" t="s">
        <v>320</v>
      </c>
      <c r="F8" s="32" t="s">
        <v>455</v>
      </c>
      <c r="G8" s="32" t="s">
        <v>224</v>
      </c>
      <c r="H8" s="195"/>
    </row>
    <row r="9" spans="2:8" ht="42" customHeight="1">
      <c r="B9" s="151" t="s">
        <v>456</v>
      </c>
      <c r="C9" s="152">
        <f>C10+C11+C12+C15+C16+C19</f>
        <v>8228118</v>
      </c>
      <c r="D9" s="152">
        <f>D10+D11+D12+D15+D16+D19</f>
        <v>0</v>
      </c>
      <c r="E9" s="152">
        <f>E10+E11+E12+E15+E16+E19</f>
        <v>8228118</v>
      </c>
      <c r="F9" s="152">
        <f>F10+F11+F12+F15+F16+F19</f>
        <v>5617188.77</v>
      </c>
      <c r="G9" s="152">
        <f>G10+G11+G12+G15+G16+G19</f>
        <v>5617188.77</v>
      </c>
      <c r="H9" s="153">
        <f>E9-F9</f>
        <v>2610929.2300000004</v>
      </c>
    </row>
    <row r="10" spans="2:8" ht="45" customHeight="1">
      <c r="B10" s="126" t="s">
        <v>457</v>
      </c>
      <c r="C10" s="154">
        <v>8228118</v>
      </c>
      <c r="D10" s="155"/>
      <c r="E10" s="155">
        <f>C10+D10</f>
        <v>8228118</v>
      </c>
      <c r="F10" s="155">
        <v>5617188.77</v>
      </c>
      <c r="G10" s="155">
        <v>5617188.77</v>
      </c>
      <c r="H10" s="155">
        <f aca="true" t="shared" si="0" ref="H10:H31">E10-F10</f>
        <v>2610929.2300000004</v>
      </c>
    </row>
    <row r="11" spans="2:8" ht="27" customHeight="1">
      <c r="B11" s="126" t="s">
        <v>458</v>
      </c>
      <c r="C11" s="152"/>
      <c r="D11" s="153"/>
      <c r="E11" s="155">
        <f>C11+D11</f>
        <v>0</v>
      </c>
      <c r="F11" s="153"/>
      <c r="G11" s="153"/>
      <c r="H11" s="155">
        <f t="shared" si="0"/>
        <v>0</v>
      </c>
    </row>
    <row r="12" spans="2:8" ht="27" customHeight="1">
      <c r="B12" s="126" t="s">
        <v>459</v>
      </c>
      <c r="C12" s="154">
        <f>SUM(C13:C14)</f>
        <v>0</v>
      </c>
      <c r="D12" s="154">
        <f>SUM(D13:D14)</f>
        <v>0</v>
      </c>
      <c r="E12" s="154">
        <f>SUM(E13:E14)</f>
        <v>0</v>
      </c>
      <c r="F12" s="154">
        <f>SUM(F13:F14)</f>
        <v>0</v>
      </c>
      <c r="G12" s="154">
        <f>SUM(G13:G14)</f>
        <v>0</v>
      </c>
      <c r="H12" s="155">
        <f t="shared" si="0"/>
        <v>0</v>
      </c>
    </row>
    <row r="13" spans="2:8" ht="27" customHeight="1">
      <c r="B13" s="156" t="s">
        <v>460</v>
      </c>
      <c r="C13" s="152"/>
      <c r="D13" s="153"/>
      <c r="E13" s="155">
        <f>C13+D13</f>
        <v>0</v>
      </c>
      <c r="F13" s="153"/>
      <c r="G13" s="153"/>
      <c r="H13" s="155">
        <f t="shared" si="0"/>
        <v>0</v>
      </c>
    </row>
    <row r="14" spans="2:8" ht="45" customHeight="1">
      <c r="B14" s="156" t="s">
        <v>461</v>
      </c>
      <c r="C14" s="152"/>
      <c r="D14" s="153"/>
      <c r="E14" s="155">
        <f>C14+D14</f>
        <v>0</v>
      </c>
      <c r="F14" s="153"/>
      <c r="G14" s="153"/>
      <c r="H14" s="155">
        <f t="shared" si="0"/>
        <v>0</v>
      </c>
    </row>
    <row r="15" spans="2:8" ht="25.5" customHeight="1">
      <c r="B15" s="126" t="s">
        <v>462</v>
      </c>
      <c r="C15" s="152"/>
      <c r="D15" s="153"/>
      <c r="E15" s="155">
        <f>C15+D15</f>
        <v>0</v>
      </c>
      <c r="F15" s="153"/>
      <c r="G15" s="153"/>
      <c r="H15" s="155">
        <f t="shared" si="0"/>
        <v>0</v>
      </c>
    </row>
    <row r="16" spans="2:8" ht="85.5" customHeight="1">
      <c r="B16" s="126" t="s">
        <v>463</v>
      </c>
      <c r="C16" s="154">
        <f>C17+C18</f>
        <v>0</v>
      </c>
      <c r="D16" s="154">
        <f>D17+D18</f>
        <v>0</v>
      </c>
      <c r="E16" s="154">
        <f>E17+E18</f>
        <v>0</v>
      </c>
      <c r="F16" s="154">
        <f>F17+F18</f>
        <v>0</v>
      </c>
      <c r="G16" s="154">
        <f>G17+G18</f>
        <v>0</v>
      </c>
      <c r="H16" s="155">
        <f t="shared" si="0"/>
        <v>0</v>
      </c>
    </row>
    <row r="17" spans="2:8" ht="43.5" customHeight="1">
      <c r="B17" s="156" t="s">
        <v>464</v>
      </c>
      <c r="C17" s="152"/>
      <c r="D17" s="153"/>
      <c r="E17" s="155">
        <f>C17+D17</f>
        <v>0</v>
      </c>
      <c r="F17" s="153"/>
      <c r="G17" s="153"/>
      <c r="H17" s="155">
        <f t="shared" si="0"/>
        <v>0</v>
      </c>
    </row>
    <row r="18" spans="2:8" ht="34.5" customHeight="1">
      <c r="B18" s="156" t="s">
        <v>465</v>
      </c>
      <c r="C18" s="152"/>
      <c r="D18" s="153"/>
      <c r="E18" s="155">
        <f>C18+D18</f>
        <v>0</v>
      </c>
      <c r="F18" s="153"/>
      <c r="G18" s="153"/>
      <c r="H18" s="155">
        <f t="shared" si="0"/>
        <v>0</v>
      </c>
    </row>
    <row r="19" spans="2:8" ht="39.75" customHeight="1">
      <c r="B19" s="126" t="s">
        <v>466</v>
      </c>
      <c r="C19" s="152"/>
      <c r="D19" s="153"/>
      <c r="E19" s="155">
        <f>C19+D19</f>
        <v>0</v>
      </c>
      <c r="F19" s="153"/>
      <c r="G19" s="153"/>
      <c r="H19" s="155">
        <f t="shared" si="0"/>
        <v>0</v>
      </c>
    </row>
    <row r="20" spans="2:8" s="157" customFormat="1" ht="18">
      <c r="B20" s="158"/>
      <c r="C20" s="159"/>
      <c r="D20" s="160"/>
      <c r="E20" s="160"/>
      <c r="F20" s="160"/>
      <c r="G20" s="160"/>
      <c r="H20" s="161"/>
    </row>
    <row r="21" spans="2:8" ht="42" customHeight="1">
      <c r="B21" s="151" t="s">
        <v>467</v>
      </c>
      <c r="C21" s="152">
        <f>C22+C23+C24+C27+C28+C31</f>
        <v>40701966</v>
      </c>
      <c r="D21" s="152">
        <f>D22+D23+D24+D27+D28+D31</f>
        <v>323332.08999999997</v>
      </c>
      <c r="E21" s="152">
        <f>E22+E23+E24+E27+E28+E31</f>
        <v>41025298.09</v>
      </c>
      <c r="F21" s="152">
        <f>F22+F23+F24+F27+F28+F31</f>
        <v>27299302.869999997</v>
      </c>
      <c r="G21" s="152">
        <f>G22+G23+G24+G27+G28+G31</f>
        <v>27046165.15</v>
      </c>
      <c r="H21" s="153">
        <f t="shared" si="0"/>
        <v>13725995.220000006</v>
      </c>
    </row>
    <row r="22" spans="2:8" ht="37.5" customHeight="1">
      <c r="B22" s="126" t="s">
        <v>457</v>
      </c>
      <c r="C22" s="154">
        <v>40701966</v>
      </c>
      <c r="D22" s="155">
        <v>323332.08999999997</v>
      </c>
      <c r="E22" s="155">
        <f>C22+D22</f>
        <v>41025298.09</v>
      </c>
      <c r="F22" s="155">
        <v>27299302.869999997</v>
      </c>
      <c r="G22" s="155">
        <v>27046165.15</v>
      </c>
      <c r="H22" s="155">
        <f t="shared" si="0"/>
        <v>13725995.220000006</v>
      </c>
    </row>
    <row r="23" spans="2:8" ht="24.75" customHeight="1">
      <c r="B23" s="126" t="s">
        <v>458</v>
      </c>
      <c r="C23" s="152"/>
      <c r="D23" s="153"/>
      <c r="E23" s="155">
        <f>C23+D23</f>
        <v>0</v>
      </c>
      <c r="F23" s="153"/>
      <c r="G23" s="153"/>
      <c r="H23" s="155">
        <f t="shared" si="0"/>
        <v>0</v>
      </c>
    </row>
    <row r="24" spans="2:8" ht="27.75" customHeight="1">
      <c r="B24" s="126" t="s">
        <v>459</v>
      </c>
      <c r="C24" s="154">
        <f>SUM(C25:C26)</f>
        <v>0</v>
      </c>
      <c r="D24" s="154">
        <f>SUM(D25:D26)</f>
        <v>0</v>
      </c>
      <c r="E24" s="154">
        <f>SUM(E25:E26)</f>
        <v>0</v>
      </c>
      <c r="F24" s="154">
        <f>SUM(F25:F26)</f>
        <v>0</v>
      </c>
      <c r="G24" s="154">
        <f>SUM(G25:G26)</f>
        <v>0</v>
      </c>
      <c r="H24" s="155">
        <f t="shared" si="0"/>
        <v>0</v>
      </c>
    </row>
    <row r="25" spans="2:8" ht="28.5" customHeight="1">
      <c r="B25" s="156" t="s">
        <v>460</v>
      </c>
      <c r="C25" s="152"/>
      <c r="D25" s="153"/>
      <c r="E25" s="155">
        <f>C25+D25</f>
        <v>0</v>
      </c>
      <c r="F25" s="153"/>
      <c r="G25" s="153"/>
      <c r="H25" s="155">
        <f t="shared" si="0"/>
        <v>0</v>
      </c>
    </row>
    <row r="26" spans="2:8" ht="36">
      <c r="B26" s="156" t="s">
        <v>461</v>
      </c>
      <c r="C26" s="152"/>
      <c r="D26" s="153"/>
      <c r="E26" s="155">
        <f>C26+D26</f>
        <v>0</v>
      </c>
      <c r="F26" s="153"/>
      <c r="G26" s="153"/>
      <c r="H26" s="155">
        <f t="shared" si="0"/>
        <v>0</v>
      </c>
    </row>
    <row r="27" spans="2:8" ht="26.25" customHeight="1">
      <c r="B27" s="126" t="s">
        <v>462</v>
      </c>
      <c r="C27" s="152"/>
      <c r="D27" s="153"/>
      <c r="E27" s="155">
        <f>C27+D27</f>
        <v>0</v>
      </c>
      <c r="F27" s="153"/>
      <c r="G27" s="153"/>
      <c r="H27" s="155">
        <f t="shared" si="0"/>
        <v>0</v>
      </c>
    </row>
    <row r="28" spans="2:8" ht="93.75" customHeight="1">
      <c r="B28" s="126" t="s">
        <v>463</v>
      </c>
      <c r="C28" s="154">
        <f>C29+C30</f>
        <v>0</v>
      </c>
      <c r="D28" s="154">
        <f>D29+D30</f>
        <v>0</v>
      </c>
      <c r="E28" s="154">
        <f>E29+E30</f>
        <v>0</v>
      </c>
      <c r="F28" s="154">
        <f>F29+F30</f>
        <v>0</v>
      </c>
      <c r="G28" s="154">
        <f>G29+G30</f>
        <v>0</v>
      </c>
      <c r="H28" s="155">
        <f t="shared" si="0"/>
        <v>0</v>
      </c>
    </row>
    <row r="29" spans="2:8" ht="36.75" customHeight="1">
      <c r="B29" s="156" t="s">
        <v>464</v>
      </c>
      <c r="C29" s="152"/>
      <c r="D29" s="153"/>
      <c r="E29" s="155">
        <f>C29+D29</f>
        <v>0</v>
      </c>
      <c r="F29" s="153"/>
      <c r="G29" s="153"/>
      <c r="H29" s="155">
        <f t="shared" si="0"/>
        <v>0</v>
      </c>
    </row>
    <row r="30" spans="2:8" ht="29.25" customHeight="1">
      <c r="B30" s="156" t="s">
        <v>465</v>
      </c>
      <c r="C30" s="152"/>
      <c r="D30" s="153"/>
      <c r="E30" s="155">
        <f>C30+D30</f>
        <v>0</v>
      </c>
      <c r="F30" s="153"/>
      <c r="G30" s="153"/>
      <c r="H30" s="155">
        <f t="shared" si="0"/>
        <v>0</v>
      </c>
    </row>
    <row r="31" spans="2:8" ht="33" customHeight="1">
      <c r="B31" s="126" t="s">
        <v>466</v>
      </c>
      <c r="C31" s="152"/>
      <c r="D31" s="153"/>
      <c r="E31" s="155">
        <f>C31+D31</f>
        <v>0</v>
      </c>
      <c r="F31" s="153"/>
      <c r="G31" s="153"/>
      <c r="H31" s="155">
        <f t="shared" si="0"/>
        <v>0</v>
      </c>
    </row>
    <row r="32" spans="2:8" ht="55.5" customHeight="1">
      <c r="B32" s="151" t="s">
        <v>468</v>
      </c>
      <c r="C32" s="152">
        <f aca="true" t="shared" si="1" ref="C32:H32">C9+C21</f>
        <v>48930084</v>
      </c>
      <c r="D32" s="152">
        <f t="shared" si="1"/>
        <v>323332.08999999997</v>
      </c>
      <c r="E32" s="152">
        <f t="shared" si="1"/>
        <v>49253416.09</v>
      </c>
      <c r="F32" s="152">
        <f t="shared" si="1"/>
        <v>32916491.639999997</v>
      </c>
      <c r="G32" s="152">
        <f t="shared" si="1"/>
        <v>32663353.919999998</v>
      </c>
      <c r="H32" s="152">
        <f t="shared" si="1"/>
        <v>16336924.450000007</v>
      </c>
    </row>
    <row r="33" spans="2:8" ht="13.5" thickBot="1">
      <c r="B33" s="162"/>
      <c r="C33" s="163"/>
      <c r="D33" s="164"/>
      <c r="E33" s="164"/>
      <c r="F33" s="164"/>
      <c r="G33" s="164"/>
      <c r="H33" s="16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ALEJANDRA</cp:lastModifiedBy>
  <cp:lastPrinted>2021-10-06T19:57:10Z</cp:lastPrinted>
  <dcterms:created xsi:type="dcterms:W3CDTF">2016-10-11T18:36:49Z</dcterms:created>
  <dcterms:modified xsi:type="dcterms:W3CDTF">2021-11-04T19:58:47Z</dcterms:modified>
  <cp:category/>
  <cp:version/>
  <cp:contentType/>
  <cp:contentStatus/>
</cp:coreProperties>
</file>