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18" yWindow="-118" windowWidth="20736" windowHeight="11167" tabRatio="691"/>
  </bookViews>
  <sheets>
    <sheet name="ANEXO I-F1 ESFD" sheetId="1" r:id="rId1"/>
    <sheet name="F-2 InfAnaDeudaPubOP" sheetId="2" r:id="rId2"/>
    <sheet name="F-3 InfAnaObligDifFinan" sheetId="3" r:id="rId3"/>
    <sheet name="F-4 BALANCE PRESUP" sheetId="4" r:id="rId4"/>
    <sheet name="F-5 EA DE INGRESOS DETALLADA" sheetId="5" r:id="rId5"/>
    <sheet name="F-6a  EAEPED-COG " sheetId="6" r:id="rId6"/>
    <sheet name="F-6b EAEPED-CA" sheetId="7" r:id="rId7"/>
    <sheet name="F-6C EAEPED-CF" sheetId="8" r:id="rId8"/>
    <sheet name="F-6d EAEPED-CSPC" sheetId="9" r:id="rId9"/>
  </sheets>
  <definedNames>
    <definedName name="_xlnm.Print_Area" localSheetId="0">'ANEXO I-F1 ESFD'!$A$1:$F$80</definedName>
    <definedName name="_xlnm.Print_Area" localSheetId="1">'F-2 InfAnaDeudaPubOP'!$A$1:$J$41</definedName>
    <definedName name="_xlnm.Print_Area" localSheetId="3">'F-4 BALANCE PRESUP'!$A$1:$D$90</definedName>
    <definedName name="_xlnm.Print_Area" localSheetId="4">'F-5 EA DE INGRESOS DETALLADA'!$A$1:$I$81</definedName>
    <definedName name="_xlnm.Print_Area" localSheetId="5">'F-6a  EAEPED-COG '!$A$1:$H$168</definedName>
    <definedName name="_xlnm.Print_Area" localSheetId="6">'F-6b EAEPED-CA'!$A$1:$I$67</definedName>
    <definedName name="_xlnm.Print_Area" localSheetId="7">'F-6C EAEPED-CF'!$A$1:$H$84</definedName>
    <definedName name="_xlnm.Print_Titles" localSheetId="0">'ANEXO I-F1 ESFD'!$1:$5</definedName>
    <definedName name="_xlnm.Print_Titles" localSheetId="1">'F-2 InfAnaDeudaPubOP'!$5:$6</definedName>
    <definedName name="_xlnm.Print_Titles" localSheetId="2">'F-3 InfAnaObligDifFinan'!$5:$5</definedName>
    <definedName name="_xlnm.Print_Titles" localSheetId="3">'F-4 BALANCE PRESUP'!$1:$4</definedName>
    <definedName name="_xlnm.Print_Titles" localSheetId="4">'F-5 EA DE INGRESOS DETALLADA'!$1:$7</definedName>
    <definedName name="_xlnm.Print_Titles" localSheetId="5">'F-6a  EAEPED-COG '!$1:$7</definedName>
    <definedName name="_xlnm.Print_Titles" localSheetId="6">'F-6b EAEPED-CA'!$6:$7</definedName>
    <definedName name="_xlnm.Print_Titles" localSheetId="7">'F-6C EAEPED-CF'!$1:$7</definedName>
    <definedName name="_xlnm.Print_Titles" localSheetId="8">'F-6d EAEPED-CSPC'!$6:$7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" i="5" l="1"/>
  <c r="C54" i="7" l="1"/>
  <c r="C32" i="7"/>
  <c r="C10" i="7"/>
  <c r="D10" i="7" l="1"/>
  <c r="I53" i="5"/>
  <c r="I35" i="5"/>
  <c r="C53" i="4"/>
  <c r="G17" i="2"/>
  <c r="D83" i="8" l="1"/>
  <c r="F60" i="5" l="1"/>
  <c r="F53" i="5"/>
  <c r="B59" i="4"/>
  <c r="I60" i="5" l="1"/>
  <c r="F47" i="5"/>
  <c r="E21" i="9" l="1"/>
  <c r="E65" i="7"/>
  <c r="E64" i="7"/>
  <c r="E63" i="7"/>
  <c r="E62" i="7"/>
  <c r="E61" i="7"/>
  <c r="E60" i="7"/>
  <c r="E59" i="7"/>
  <c r="E58" i="7"/>
  <c r="E57" i="7"/>
  <c r="E56" i="7"/>
  <c r="E55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11" i="7"/>
  <c r="H11" i="7" s="1"/>
  <c r="E116" i="6"/>
  <c r="E111" i="6"/>
  <c r="E110" i="6"/>
  <c r="E109" i="6"/>
  <c r="E108" i="6"/>
  <c r="E107" i="6"/>
  <c r="E106" i="6"/>
  <c r="E105" i="6"/>
  <c r="E104" i="6"/>
  <c r="E103" i="6"/>
  <c r="D112" i="6"/>
  <c r="H90" i="6"/>
  <c r="F84" i="6"/>
  <c r="E101" i="6"/>
  <c r="E100" i="6"/>
  <c r="E99" i="6"/>
  <c r="E98" i="6"/>
  <c r="E97" i="6"/>
  <c r="E96" i="6"/>
  <c r="E95" i="6"/>
  <c r="E94" i="6"/>
  <c r="E93" i="6"/>
  <c r="E91" i="6"/>
  <c r="H91" i="6" s="1"/>
  <c r="E90" i="6"/>
  <c r="E89" i="6"/>
  <c r="H89" i="6" s="1"/>
  <c r="E88" i="6"/>
  <c r="H88" i="6" s="1"/>
  <c r="E87" i="6"/>
  <c r="H87" i="6" s="1"/>
  <c r="E86" i="6"/>
  <c r="H86" i="6" s="1"/>
  <c r="E85" i="6"/>
  <c r="H85" i="6" s="1"/>
  <c r="E41" i="6"/>
  <c r="E33" i="6"/>
  <c r="G27" i="6"/>
  <c r="E11" i="6"/>
  <c r="E16" i="6"/>
  <c r="E14" i="6"/>
  <c r="E23" i="6"/>
  <c r="C9" i="4" l="1"/>
  <c r="E20" i="7" l="1"/>
  <c r="E21" i="7"/>
  <c r="E22" i="7"/>
  <c r="E23" i="7"/>
  <c r="E24" i="7"/>
  <c r="E25" i="7"/>
  <c r="E26" i="7"/>
  <c r="E27" i="7"/>
  <c r="E28" i="7"/>
  <c r="E29" i="7"/>
  <c r="E12" i="7"/>
  <c r="E13" i="7"/>
  <c r="E14" i="7"/>
  <c r="E15" i="7"/>
  <c r="E16" i="7"/>
  <c r="E17" i="7"/>
  <c r="E18" i="7"/>
  <c r="E19" i="7"/>
  <c r="E36" i="6"/>
  <c r="H36" i="6" s="1"/>
  <c r="E35" i="6"/>
  <c r="E34" i="6"/>
  <c r="E32" i="6"/>
  <c r="E31" i="6"/>
  <c r="E30" i="6"/>
  <c r="E29" i="6"/>
  <c r="E28" i="6"/>
  <c r="F35" i="5"/>
  <c r="D59" i="4"/>
  <c r="C77" i="4"/>
  <c r="C71" i="4"/>
  <c r="B8" i="1"/>
  <c r="H21" i="9" l="1"/>
  <c r="H9" i="9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33" i="7"/>
  <c r="H29" i="6"/>
  <c r="H30" i="6"/>
  <c r="H31" i="6"/>
  <c r="H32" i="6"/>
  <c r="H33" i="6"/>
  <c r="H34" i="6"/>
  <c r="H35" i="6"/>
  <c r="H11" i="6"/>
  <c r="H16" i="6"/>
  <c r="G9" i="6"/>
  <c r="H41" i="6"/>
  <c r="C20" i="8" l="1"/>
  <c r="F20" i="8" l="1"/>
  <c r="G20" i="8"/>
  <c r="C29" i="8"/>
  <c r="D29" i="8"/>
  <c r="E29" i="8"/>
  <c r="F29" i="8"/>
  <c r="G29" i="8"/>
  <c r="H29" i="8" l="1"/>
  <c r="B40" i="1" l="1"/>
  <c r="C40" i="1"/>
  <c r="G17" i="6" l="1"/>
  <c r="C59" i="4"/>
  <c r="D77" i="4"/>
  <c r="B16" i="4" l="1"/>
  <c r="D8" i="7" l="1"/>
  <c r="H29" i="7" l="1"/>
  <c r="G10" i="7"/>
  <c r="F10" i="7"/>
  <c r="B71" i="4" l="1"/>
  <c r="B13" i="4"/>
  <c r="B9" i="4"/>
  <c r="B21" i="4" l="1"/>
  <c r="B23" i="4" s="1"/>
  <c r="B25" i="4" s="1"/>
  <c r="E25" i="8"/>
  <c r="E20" i="8" s="1"/>
  <c r="H116" i="6"/>
  <c r="H103" i="6"/>
  <c r="C102" i="6"/>
  <c r="C27" i="6"/>
  <c r="C9" i="6"/>
  <c r="E10" i="7" l="1"/>
  <c r="D54" i="7"/>
  <c r="D32" i="7"/>
  <c r="H25" i="8" l="1"/>
  <c r="H20" i="8" s="1"/>
  <c r="G54" i="7"/>
  <c r="F54" i="7"/>
  <c r="H65" i="7"/>
  <c r="H64" i="7"/>
  <c r="H63" i="7"/>
  <c r="H62" i="7"/>
  <c r="H61" i="7"/>
  <c r="H60" i="7"/>
  <c r="H59" i="7"/>
  <c r="H58" i="7"/>
  <c r="H57" i="7"/>
  <c r="H56" i="7"/>
  <c r="H55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D102" i="6"/>
  <c r="H10" i="7" l="1"/>
  <c r="H54" i="7"/>
  <c r="E54" i="7"/>
  <c r="F37" i="6"/>
  <c r="G37" i="6"/>
  <c r="G8" i="6" s="1"/>
  <c r="F58" i="1" l="1"/>
  <c r="F8" i="1"/>
  <c r="C56" i="1"/>
  <c r="C37" i="1"/>
  <c r="C30" i="1"/>
  <c r="C24" i="1"/>
  <c r="C16" i="1"/>
  <c r="C8" i="1"/>
  <c r="C44" i="1" l="1"/>
  <c r="C57" i="1" s="1"/>
  <c r="D37" i="6" l="1"/>
  <c r="H105" i="6" l="1"/>
  <c r="G47" i="5"/>
  <c r="H47" i="5"/>
  <c r="D79" i="4" l="1"/>
  <c r="C79" i="4"/>
  <c r="B77" i="4"/>
  <c r="D71" i="4"/>
  <c r="D53" i="4"/>
  <c r="B53" i="4"/>
  <c r="C17" i="4"/>
  <c r="D17" i="4"/>
  <c r="C73" i="4" l="1"/>
  <c r="C81" i="4" l="1"/>
  <c r="C83" i="4" s="1"/>
  <c r="C8" i="7"/>
  <c r="C30" i="7"/>
  <c r="C66" i="7" l="1"/>
  <c r="H108" i="6"/>
  <c r="E26" i="6"/>
  <c r="E25" i="6"/>
  <c r="E24" i="6"/>
  <c r="E22" i="6"/>
  <c r="H22" i="6" s="1"/>
  <c r="E21" i="6"/>
  <c r="H21" i="6" s="1"/>
  <c r="E20" i="6"/>
  <c r="H20" i="6" s="1"/>
  <c r="E19" i="6"/>
  <c r="H19" i="6" s="1"/>
  <c r="E18" i="6"/>
  <c r="H18" i="6" s="1"/>
  <c r="E13" i="6"/>
  <c r="H14" i="6"/>
  <c r="E15" i="6"/>
  <c r="H15" i="6" s="1"/>
  <c r="H26" i="6"/>
  <c r="H25" i="6"/>
  <c r="H24" i="6"/>
  <c r="H10" i="6"/>
  <c r="H101" i="6" l="1"/>
  <c r="H96" i="6"/>
  <c r="H93" i="6"/>
  <c r="H13" i="6" l="1"/>
  <c r="F27" i="6"/>
  <c r="D27" i="6"/>
  <c r="F17" i="6"/>
  <c r="D17" i="6"/>
  <c r="F9" i="6"/>
  <c r="D9" i="6"/>
  <c r="C37" i="6"/>
  <c r="C17" i="6"/>
  <c r="F8" i="6" l="1"/>
  <c r="D8" i="6"/>
  <c r="E37" i="6"/>
  <c r="E17" i="6"/>
  <c r="H23" i="6"/>
  <c r="E9" i="6"/>
  <c r="H12" i="6"/>
  <c r="H109" i="6" l="1"/>
  <c r="G8" i="7"/>
  <c r="F8" i="7"/>
  <c r="E32" i="7"/>
  <c r="E30" i="7" s="1"/>
  <c r="F32" i="7"/>
  <c r="F30" i="7" s="1"/>
  <c r="G32" i="7"/>
  <c r="G30" i="7" s="1"/>
  <c r="G66" i="7" l="1"/>
  <c r="F66" i="7"/>
  <c r="E84" i="6" l="1"/>
  <c r="B22" i="4"/>
  <c r="E8" i="7" l="1"/>
  <c r="E66" i="7" s="1"/>
  <c r="G15" i="2"/>
  <c r="F70" i="1" l="1"/>
  <c r="F63" i="1"/>
  <c r="F53" i="1"/>
  <c r="F41" i="1"/>
  <c r="F37" i="1"/>
  <c r="F30" i="1"/>
  <c r="F26" i="1"/>
  <c r="F22" i="1"/>
  <c r="F18" i="1"/>
  <c r="F74" i="1" l="1"/>
  <c r="F44" i="1"/>
  <c r="F55" i="1" s="1"/>
  <c r="F76" i="1" l="1"/>
  <c r="H156" i="6"/>
  <c r="H32" i="7" l="1"/>
  <c r="H30" i="7" s="1"/>
  <c r="H111" i="6"/>
  <c r="H110" i="6"/>
  <c r="H107" i="6"/>
  <c r="H106" i="6"/>
  <c r="H104" i="6"/>
  <c r="H99" i="6"/>
  <c r="H98" i="6"/>
  <c r="H94" i="6"/>
  <c r="H8" i="7" l="1"/>
  <c r="H66" i="7" s="1"/>
  <c r="H102" i="6"/>
  <c r="D13" i="4"/>
  <c r="I17" i="2" l="1"/>
  <c r="H17" i="2"/>
  <c r="H39" i="6" l="1"/>
  <c r="H40" i="6"/>
  <c r="H42" i="6"/>
  <c r="H43" i="6"/>
  <c r="H44" i="6"/>
  <c r="H45" i="6"/>
  <c r="H46" i="6"/>
  <c r="H47" i="6"/>
  <c r="H38" i="6"/>
  <c r="G102" i="6"/>
  <c r="F102" i="6"/>
  <c r="E102" i="6"/>
  <c r="D92" i="6"/>
  <c r="F92" i="6"/>
  <c r="G92" i="6"/>
  <c r="C92" i="6"/>
  <c r="D84" i="6"/>
  <c r="G84" i="6"/>
  <c r="C84" i="6"/>
  <c r="I33" i="5"/>
  <c r="I34" i="5"/>
  <c r="I36" i="5"/>
  <c r="I37" i="5"/>
  <c r="H37" i="6" l="1"/>
  <c r="H17" i="6"/>
  <c r="H9" i="6"/>
  <c r="G27" i="9"/>
  <c r="F27" i="9"/>
  <c r="E27" i="9"/>
  <c r="D27" i="9"/>
  <c r="C27" i="9"/>
  <c r="D47" i="5"/>
  <c r="D29" i="5"/>
  <c r="B73" i="4"/>
  <c r="B81" i="4" s="1"/>
  <c r="B83" i="4" s="1"/>
  <c r="B55" i="4"/>
  <c r="E63" i="1" l="1"/>
  <c r="H48" i="8"/>
  <c r="G112" i="6"/>
  <c r="G83" i="6" s="1"/>
  <c r="G158" i="6" s="1"/>
  <c r="F112" i="6"/>
  <c r="F83" i="6" s="1"/>
  <c r="F158" i="6" s="1"/>
  <c r="E112" i="6"/>
  <c r="D83" i="6"/>
  <c r="D158" i="6" s="1"/>
  <c r="E92" i="6" l="1"/>
  <c r="H92" i="6" s="1"/>
  <c r="E83" i="6" l="1"/>
  <c r="E30" i="1"/>
  <c r="E8" i="1"/>
  <c r="H30" i="9" l="1"/>
  <c r="H18" i="9"/>
  <c r="H17" i="9"/>
  <c r="H16" i="9"/>
  <c r="H14" i="9"/>
  <c r="H13" i="9"/>
  <c r="H12" i="9"/>
  <c r="H10" i="9"/>
  <c r="H78" i="6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1" i="8"/>
  <c r="H60" i="8"/>
  <c r="H59" i="8"/>
  <c r="H58" i="8"/>
  <c r="H55" i="8"/>
  <c r="H54" i="8"/>
  <c r="H53" i="8"/>
  <c r="H52" i="8"/>
  <c r="H51" i="8"/>
  <c r="H50" i="8"/>
  <c r="H49" i="8"/>
  <c r="I44" i="5"/>
  <c r="H48" i="6" l="1"/>
  <c r="H49" i="6"/>
  <c r="H50" i="6"/>
  <c r="H51" i="6"/>
  <c r="H52" i="6"/>
  <c r="H53" i="6"/>
  <c r="H54" i="6"/>
  <c r="H55" i="6"/>
  <c r="H56" i="6"/>
  <c r="H58" i="6"/>
  <c r="H59" i="6"/>
  <c r="H60" i="6"/>
  <c r="H62" i="6"/>
  <c r="H63" i="6"/>
  <c r="H64" i="6"/>
  <c r="H65" i="6"/>
  <c r="H66" i="6"/>
  <c r="H67" i="6"/>
  <c r="H68" i="6"/>
  <c r="H69" i="6"/>
  <c r="H71" i="6"/>
  <c r="H72" i="6"/>
  <c r="H73" i="6"/>
  <c r="H75" i="6"/>
  <c r="H76" i="6"/>
  <c r="H77" i="6"/>
  <c r="H79" i="6"/>
  <c r="H80" i="6"/>
  <c r="H81" i="6"/>
  <c r="H113" i="6"/>
  <c r="H114" i="6"/>
  <c r="H115" i="6"/>
  <c r="H117" i="6"/>
  <c r="H118" i="6"/>
  <c r="H119" i="6"/>
  <c r="H120" i="6"/>
  <c r="H121" i="6"/>
  <c r="H123" i="6"/>
  <c r="H124" i="6"/>
  <c r="H125" i="6"/>
  <c r="H126" i="6"/>
  <c r="H127" i="6"/>
  <c r="H128" i="6"/>
  <c r="H129" i="6"/>
  <c r="H130" i="6"/>
  <c r="H131" i="6"/>
  <c r="H133" i="6"/>
  <c r="H134" i="6"/>
  <c r="H135" i="6"/>
  <c r="H137" i="6"/>
  <c r="H138" i="6"/>
  <c r="H139" i="6"/>
  <c r="H140" i="6"/>
  <c r="H141" i="6"/>
  <c r="H142" i="6"/>
  <c r="H143" i="6"/>
  <c r="H144" i="6"/>
  <c r="H146" i="6"/>
  <c r="H147" i="6"/>
  <c r="H148" i="6"/>
  <c r="H150" i="6"/>
  <c r="H151" i="6"/>
  <c r="H152" i="6"/>
  <c r="H153" i="6"/>
  <c r="H154" i="6"/>
  <c r="H155" i="6"/>
  <c r="H112" i="6" l="1"/>
  <c r="H84" i="6"/>
  <c r="H83" i="6" s="1"/>
  <c r="I65" i="5"/>
  <c r="I58" i="5"/>
  <c r="I59" i="5"/>
  <c r="I62" i="5"/>
  <c r="I63" i="5"/>
  <c r="I64" i="5"/>
  <c r="I57" i="5"/>
  <c r="I48" i="5"/>
  <c r="I49" i="5"/>
  <c r="I50" i="5"/>
  <c r="I51" i="5"/>
  <c r="I52" i="5"/>
  <c r="I54" i="5"/>
  <c r="I55" i="5"/>
  <c r="I39" i="5"/>
  <c r="I40" i="5"/>
  <c r="I30" i="5"/>
  <c r="I31" i="5"/>
  <c r="I32" i="5"/>
  <c r="I28" i="5"/>
  <c r="I19" i="5"/>
  <c r="I20" i="5"/>
  <c r="I21" i="5"/>
  <c r="I22" i="5"/>
  <c r="I23" i="5"/>
  <c r="I24" i="5"/>
  <c r="I25" i="5"/>
  <c r="I26" i="5"/>
  <c r="I27" i="5"/>
  <c r="I18" i="5"/>
  <c r="I10" i="5"/>
  <c r="I11" i="5"/>
  <c r="I12" i="5"/>
  <c r="I13" i="5"/>
  <c r="I14" i="5"/>
  <c r="I15" i="5"/>
  <c r="I9" i="5"/>
  <c r="I47" i="5" l="1"/>
  <c r="I56" i="5"/>
  <c r="D31" i="2"/>
  <c r="E31" i="2"/>
  <c r="F31" i="2"/>
  <c r="G31" i="2"/>
  <c r="C31" i="2"/>
  <c r="D23" i="2"/>
  <c r="E23" i="2"/>
  <c r="F23" i="2"/>
  <c r="C23" i="2"/>
  <c r="D18" i="2"/>
  <c r="E18" i="2"/>
  <c r="F18" i="2"/>
  <c r="C18" i="2"/>
  <c r="G23" i="2" l="1"/>
  <c r="G18" i="2"/>
  <c r="K8" i="3"/>
  <c r="K9" i="3"/>
  <c r="K10" i="3"/>
  <c r="K11" i="3"/>
  <c r="K12" i="3"/>
  <c r="K14" i="3"/>
  <c r="K15" i="3"/>
  <c r="K16" i="3"/>
  <c r="K17" i="3"/>
  <c r="K18" i="3"/>
  <c r="G9" i="2"/>
  <c r="H9" i="2" s="1"/>
  <c r="I9" i="2" s="1"/>
  <c r="G10" i="2"/>
  <c r="H10" i="2" s="1"/>
  <c r="I10" i="2" s="1"/>
  <c r="G11" i="2"/>
  <c r="H11" i="2" s="1"/>
  <c r="I11" i="2" s="1"/>
  <c r="G13" i="2"/>
  <c r="H13" i="2" s="1"/>
  <c r="I13" i="2" s="1"/>
  <c r="G14" i="2"/>
  <c r="H14" i="2" s="1"/>
  <c r="I14" i="2" s="1"/>
  <c r="H15" i="2"/>
  <c r="I15" i="2" s="1"/>
  <c r="G19" i="2"/>
  <c r="H19" i="2" s="1"/>
  <c r="G20" i="2"/>
  <c r="H20" i="2" s="1"/>
  <c r="I20" i="2" s="1"/>
  <c r="G21" i="2"/>
  <c r="H21" i="2" s="1"/>
  <c r="I21" i="2" s="1"/>
  <c r="G22" i="2"/>
  <c r="H22" i="2" s="1"/>
  <c r="I22" i="2" s="1"/>
  <c r="G24" i="2"/>
  <c r="H24" i="2" s="1"/>
  <c r="G25" i="2"/>
  <c r="H25" i="2" s="1"/>
  <c r="I25" i="2" s="1"/>
  <c r="G26" i="2"/>
  <c r="H26" i="2" s="1"/>
  <c r="I26" i="2" s="1"/>
  <c r="I24" i="2" l="1"/>
  <c r="I23" i="2" s="1"/>
  <c r="H23" i="2"/>
  <c r="I19" i="2"/>
  <c r="I18" i="2" s="1"/>
  <c r="H18" i="2"/>
  <c r="D15" i="9"/>
  <c r="E15" i="9"/>
  <c r="F15" i="9"/>
  <c r="G15" i="9"/>
  <c r="C15" i="9"/>
  <c r="C11" i="9"/>
  <c r="D11" i="9"/>
  <c r="E11" i="9"/>
  <c r="F11" i="9"/>
  <c r="G11" i="9"/>
  <c r="D77" i="8"/>
  <c r="E77" i="8"/>
  <c r="F77" i="8"/>
  <c r="G77" i="8"/>
  <c r="C77" i="8"/>
  <c r="C66" i="8"/>
  <c r="D66" i="8"/>
  <c r="E66" i="8"/>
  <c r="F66" i="8"/>
  <c r="G66" i="8"/>
  <c r="D57" i="8"/>
  <c r="F57" i="8"/>
  <c r="G57" i="8"/>
  <c r="D47" i="8"/>
  <c r="E47" i="8"/>
  <c r="F47" i="8"/>
  <c r="G47" i="8"/>
  <c r="C47" i="8"/>
  <c r="D40" i="8"/>
  <c r="E40" i="8"/>
  <c r="F40" i="8"/>
  <c r="G40" i="8"/>
  <c r="C40" i="8"/>
  <c r="D20" i="8"/>
  <c r="D10" i="8"/>
  <c r="D149" i="6"/>
  <c r="E149" i="6"/>
  <c r="F149" i="6"/>
  <c r="G149" i="6"/>
  <c r="C149" i="6"/>
  <c r="C145" i="6"/>
  <c r="D145" i="6"/>
  <c r="E145" i="6"/>
  <c r="F145" i="6"/>
  <c r="G145" i="6"/>
  <c r="D136" i="6"/>
  <c r="E136" i="6"/>
  <c r="F136" i="6"/>
  <c r="G136" i="6"/>
  <c r="C136" i="6"/>
  <c r="D132" i="6"/>
  <c r="E132" i="6"/>
  <c r="F132" i="6"/>
  <c r="G132" i="6"/>
  <c r="C132" i="6"/>
  <c r="H122" i="6"/>
  <c r="C112" i="6"/>
  <c r="C83" i="6" s="1"/>
  <c r="C74" i="6"/>
  <c r="D74" i="6"/>
  <c r="E74" i="6"/>
  <c r="F74" i="6"/>
  <c r="G74" i="6"/>
  <c r="D70" i="6"/>
  <c r="E70" i="6"/>
  <c r="F70" i="6"/>
  <c r="G70" i="6"/>
  <c r="C70" i="6"/>
  <c r="D61" i="6"/>
  <c r="E61" i="6"/>
  <c r="F61" i="6"/>
  <c r="G61" i="6"/>
  <c r="C61" i="6"/>
  <c r="D57" i="6"/>
  <c r="E57" i="6"/>
  <c r="F57" i="6"/>
  <c r="G57" i="6"/>
  <c r="C57" i="6"/>
  <c r="E77" i="5"/>
  <c r="F77" i="5"/>
  <c r="G77" i="5"/>
  <c r="H77" i="5"/>
  <c r="D77" i="5"/>
  <c r="E69" i="5"/>
  <c r="F69" i="5"/>
  <c r="G69" i="5"/>
  <c r="H69" i="5"/>
  <c r="D69" i="5"/>
  <c r="E61" i="5"/>
  <c r="E56" i="5" s="1"/>
  <c r="F61" i="5"/>
  <c r="F56" i="5" s="1"/>
  <c r="F67" i="5" s="1"/>
  <c r="G61" i="5"/>
  <c r="H61" i="5"/>
  <c r="H56" i="5" s="1"/>
  <c r="H67" i="5" s="1"/>
  <c r="D61" i="5"/>
  <c r="E47" i="5"/>
  <c r="E38" i="5"/>
  <c r="F38" i="5"/>
  <c r="G38" i="5"/>
  <c r="H38" i="5"/>
  <c r="D38" i="5"/>
  <c r="E29" i="5"/>
  <c r="F29" i="5"/>
  <c r="G29" i="5"/>
  <c r="H29" i="5"/>
  <c r="E16" i="5"/>
  <c r="F16" i="5"/>
  <c r="G16" i="5"/>
  <c r="H16" i="5"/>
  <c r="D16" i="5"/>
  <c r="D73" i="4"/>
  <c r="D81" i="4" s="1"/>
  <c r="C55" i="4"/>
  <c r="D55" i="4"/>
  <c r="D63" i="4" s="1"/>
  <c r="D65" i="4" s="1"/>
  <c r="B63" i="4"/>
  <c r="B65" i="4" s="1"/>
  <c r="C43" i="4"/>
  <c r="D43" i="4"/>
  <c r="B43" i="4"/>
  <c r="C40" i="4"/>
  <c r="D40" i="4"/>
  <c r="B40" i="4"/>
  <c r="C30" i="4"/>
  <c r="D30" i="4"/>
  <c r="B30" i="4"/>
  <c r="B34" i="4" s="1"/>
  <c r="C13" i="4"/>
  <c r="C21" i="4" s="1"/>
  <c r="D9" i="4"/>
  <c r="D21" i="4" s="1"/>
  <c r="E13" i="3"/>
  <c r="G13" i="3"/>
  <c r="H13" i="3"/>
  <c r="I13" i="3"/>
  <c r="J13" i="3"/>
  <c r="E7" i="3"/>
  <c r="G7" i="3"/>
  <c r="H7" i="3"/>
  <c r="I7" i="3"/>
  <c r="J7" i="3"/>
  <c r="D8" i="2"/>
  <c r="E8" i="2"/>
  <c r="F8" i="2"/>
  <c r="H8" i="2"/>
  <c r="I8" i="2"/>
  <c r="D12" i="2"/>
  <c r="E12" i="2"/>
  <c r="F12" i="2"/>
  <c r="H12" i="2"/>
  <c r="I12" i="2"/>
  <c r="C12" i="2"/>
  <c r="C8" i="2"/>
  <c r="E70" i="1"/>
  <c r="E58" i="1"/>
  <c r="E53" i="1"/>
  <c r="E41" i="1"/>
  <c r="E37" i="1"/>
  <c r="E26" i="1"/>
  <c r="E22" i="1"/>
  <c r="E18" i="1"/>
  <c r="C63" i="4" l="1"/>
  <c r="C65" i="4" s="1"/>
  <c r="E67" i="5"/>
  <c r="D23" i="4"/>
  <c r="G56" i="5"/>
  <c r="G67" i="5" s="1"/>
  <c r="D8" i="9"/>
  <c r="D56" i="5"/>
  <c r="D67" i="5" s="1"/>
  <c r="C23" i="4"/>
  <c r="F46" i="8"/>
  <c r="D83" i="4"/>
  <c r="C7" i="2"/>
  <c r="H57" i="6"/>
  <c r="G8" i="9"/>
  <c r="H15" i="9"/>
  <c r="F8" i="9"/>
  <c r="I77" i="5"/>
  <c r="H19" i="3"/>
  <c r="G19" i="3"/>
  <c r="D46" i="8"/>
  <c r="D9" i="8"/>
  <c r="H149" i="6"/>
  <c r="G46" i="8"/>
  <c r="F9" i="8"/>
  <c r="H42" i="5"/>
  <c r="H72" i="5" s="1"/>
  <c r="G42" i="5"/>
  <c r="E42" i="5"/>
  <c r="B47" i="4"/>
  <c r="D47" i="4"/>
  <c r="J19" i="3"/>
  <c r="E19" i="3"/>
  <c r="I19" i="3"/>
  <c r="K13" i="3"/>
  <c r="F42" i="5"/>
  <c r="F72" i="5" s="1"/>
  <c r="I69" i="5"/>
  <c r="E9" i="8"/>
  <c r="H10" i="8"/>
  <c r="H66" i="8"/>
  <c r="H77" i="8"/>
  <c r="E8" i="9"/>
  <c r="H11" i="9"/>
  <c r="D42" i="5"/>
  <c r="G9" i="8"/>
  <c r="H40" i="8"/>
  <c r="H47" i="8"/>
  <c r="C8" i="9"/>
  <c r="H61" i="6"/>
  <c r="H74" i="6"/>
  <c r="H136" i="6"/>
  <c r="H70" i="6"/>
  <c r="H145" i="6"/>
  <c r="H132" i="6"/>
  <c r="I38" i="5"/>
  <c r="I16" i="5"/>
  <c r="I61" i="5"/>
  <c r="I67" i="5" s="1"/>
  <c r="I29" i="5"/>
  <c r="C47" i="4"/>
  <c r="K7" i="3"/>
  <c r="E7" i="2"/>
  <c r="I7" i="2"/>
  <c r="G8" i="2"/>
  <c r="H7" i="2"/>
  <c r="G12" i="2"/>
  <c r="F7" i="2"/>
  <c r="D7" i="2"/>
  <c r="E44" i="1"/>
  <c r="E55" i="1" s="1"/>
  <c r="E74" i="1"/>
  <c r="B56" i="1"/>
  <c r="B37" i="1"/>
  <c r="B30" i="1"/>
  <c r="B24" i="1"/>
  <c r="B16" i="1"/>
  <c r="E72" i="5" l="1"/>
  <c r="C25" i="4"/>
  <c r="C34" i="4" s="1"/>
  <c r="D25" i="4"/>
  <c r="D34" i="4" s="1"/>
  <c r="H8" i="9"/>
  <c r="I72" i="5"/>
  <c r="G72" i="5"/>
  <c r="F83" i="8"/>
  <c r="D72" i="5"/>
  <c r="K19" i="3"/>
  <c r="G83" i="8"/>
  <c r="H9" i="8"/>
  <c r="G7" i="2"/>
  <c r="E76" i="1"/>
  <c r="B44" i="1"/>
  <c r="B57" i="1" s="1"/>
  <c r="H26" i="9" l="1"/>
  <c r="H22" i="9" l="1"/>
  <c r="H28" i="9" l="1"/>
  <c r="H29" i="9"/>
  <c r="G25" i="9"/>
  <c r="G24" i="9" s="1"/>
  <c r="G23" i="9" s="1"/>
  <c r="G20" i="9" s="1"/>
  <c r="G31" i="9" s="1"/>
  <c r="F25" i="9"/>
  <c r="F24" i="9" s="1"/>
  <c r="F23" i="9" s="1"/>
  <c r="F20" i="9" s="1"/>
  <c r="F31" i="9" s="1"/>
  <c r="C25" i="9"/>
  <c r="C24" i="9" s="1"/>
  <c r="C23" i="9" s="1"/>
  <c r="C20" i="9" s="1"/>
  <c r="C31" i="9" s="1"/>
  <c r="D25" i="9"/>
  <c r="D24" i="9" s="1"/>
  <c r="D23" i="9" s="1"/>
  <c r="D20" i="9" s="1"/>
  <c r="D31" i="9" s="1"/>
  <c r="E25" i="9"/>
  <c r="H25" i="9" l="1"/>
  <c r="H27" i="9"/>
  <c r="E24" i="9"/>
  <c r="H24" i="9" l="1"/>
  <c r="E23" i="9"/>
  <c r="E20" i="9" s="1"/>
  <c r="H20" i="9" s="1"/>
  <c r="H31" i="9" l="1"/>
  <c r="H23" i="9"/>
  <c r="E31" i="9" l="1"/>
  <c r="C8" i="6"/>
  <c r="C158" i="6" s="1"/>
  <c r="E27" i="6"/>
  <c r="E8" i="6" s="1"/>
  <c r="E158" i="6" l="1"/>
  <c r="H158" i="6" s="1"/>
  <c r="H28" i="6"/>
  <c r="H27" i="6" s="1"/>
  <c r="H8" i="6" s="1"/>
  <c r="F17" i="2"/>
  <c r="C9" i="8" l="1"/>
  <c r="C57" i="8"/>
  <c r="C46" i="8" s="1"/>
  <c r="E62" i="8"/>
  <c r="E57" i="8" s="1"/>
  <c r="C83" i="8" l="1"/>
  <c r="E46" i="8"/>
  <c r="H57" i="8"/>
  <c r="H62" i="8"/>
  <c r="H46" i="8" l="1"/>
  <c r="E83" i="8"/>
  <c r="H83" i="8" s="1"/>
  <c r="C17" i="2"/>
</calcChain>
</file>

<file path=xl/comments1.xml><?xml version="1.0" encoding="utf-8"?>
<comments xmlns="http://schemas.openxmlformats.org/spreadsheetml/2006/main">
  <authors>
    <author>thinpad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thinpad:</t>
        </r>
        <r>
          <rPr>
            <sz val="9"/>
            <color indexed="81"/>
            <rFont val="Tahoma"/>
            <family val="2"/>
          </rPr>
          <t xml:space="preserve">
SOLO ESTE SE MODIFICA CADA TRIMESTRE
</t>
        </r>
      </text>
    </comment>
  </commentList>
</comments>
</file>

<file path=xl/comments2.xml><?xml version="1.0" encoding="utf-8"?>
<comments xmlns="http://schemas.openxmlformats.org/spreadsheetml/2006/main">
  <authors>
    <author>thinpad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 xml:space="preserve">no se indica remanente aprobado 
</t>
        </r>
      </text>
    </comment>
    <comment ref="B61" authorId="0" shapeId="0">
      <text>
        <r>
          <rPr>
            <b/>
            <sz val="9"/>
            <color indexed="81"/>
            <rFont val="Tahoma"/>
            <family val="2"/>
          </rPr>
          <t xml:space="preserve">no se indica remanante aprobado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 xml:space="preserve">no se indica remanante aprobado
</t>
        </r>
      </text>
    </comment>
  </commentList>
</comments>
</file>

<file path=xl/comments3.xml><?xml version="1.0" encoding="utf-8"?>
<comments xmlns="http://schemas.openxmlformats.org/spreadsheetml/2006/main">
  <authors>
    <author>Jose Antonio Chable</author>
    <author>thinpad</author>
  </authors>
  <commentList>
    <comment ref="I44" authorId="0" shapeId="0">
      <text>
        <r>
          <rPr>
            <b/>
            <sz val="9"/>
            <color indexed="81"/>
            <rFont val="Tahoma"/>
            <family val="2"/>
          </rPr>
          <t xml:space="preserve">ES EXEDENTE SOLO SI ES POSITIVO
</t>
        </r>
      </text>
    </comment>
    <comment ref="I53" authorId="1" shapeId="0">
      <text>
        <r>
          <rPr>
            <b/>
            <sz val="9"/>
            <color indexed="81"/>
            <rFont val="Tahoma"/>
            <family val="2"/>
          </rPr>
          <t xml:space="preserve">recaudado - estimado
</t>
        </r>
      </text>
    </comment>
    <comment ref="I60" authorId="1" shapeId="0">
      <text>
        <r>
          <rPr>
            <sz val="9"/>
            <color indexed="81"/>
            <rFont val="Tahoma"/>
            <family val="2"/>
          </rPr>
          <t xml:space="preserve">recaudado- estimado
</t>
        </r>
      </text>
    </comment>
  </commentList>
</comments>
</file>

<file path=xl/comments4.xml><?xml version="1.0" encoding="utf-8"?>
<comments xmlns="http://schemas.openxmlformats.org/spreadsheetml/2006/main">
  <authors>
    <author>thinpad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 xml:space="preserve">modificado-devengado
</t>
        </r>
      </text>
    </comment>
  </commentList>
</comments>
</file>

<file path=xl/sharedStrings.xml><?xml version="1.0" encoding="utf-8"?>
<sst xmlns="http://schemas.openxmlformats.org/spreadsheetml/2006/main" count="693" uniqueCount="490">
  <si>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</si>
  <si>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</si>
  <si>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</si>
  <si>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</si>
  <si>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</si>
  <si>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</si>
  <si>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</si>
  <si>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</si>
  <si>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</si>
  <si>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</si>
  <si>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</si>
  <si>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</si>
  <si>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</si>
  <si>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</si>
  <si>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</si>
  <si>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</si>
  <si>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</si>
  <si>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</si>
  <si>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</si>
  <si>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</si>
  <si>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</si>
  <si>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</si>
  <si>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</si>
  <si>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</si>
  <si>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</si>
  <si>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</si>
  <si>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</si>
  <si>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</si>
  <si>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</si>
  <si>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</si>
  <si>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</si>
  <si>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</si>
  <si>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</si>
  <si>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</si>
  <si>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</si>
  <si>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</si>
  <si>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</si>
  <si>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</si>
  <si>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</si>
  <si>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</si>
  <si>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d. Títulos y Valores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</si>
  <si>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</si>
  <si>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</si>
  <si>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</si>
  <si>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</si>
  <si>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</si>
  <si>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</si>
  <si>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</si>
  <si>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</si>
  <si>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</si>
  <si>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</si>
  <si>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</si>
  <si>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</si>
  <si>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</si>
  <si>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</si>
  <si>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</si>
  <si>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</si>
  <si>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</si>
  <si>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</si>
  <si>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</si>
  <si>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</si>
  <si>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</si>
  <si>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</si>
  <si>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</si>
  <si>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</si>
  <si>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</si>
  <si>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</si>
  <si>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</si>
  <si>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</si>
  <si>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</si>
  <si>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</si>
  <si>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</si>
  <si>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</si>
  <si>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</si>
  <si>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</si>
  <si>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</si>
  <si>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</si>
  <si>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</si>
  <si>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</si>
  <si>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</si>
  <si>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</si>
  <si>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</si>
  <si>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</si>
  <si>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</si>
  <si>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</si>
  <si>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</si>
  <si>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</si>
  <si>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</si>
  <si>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</si>
  <si>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</si>
  <si>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</si>
  <si>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</si>
  <si>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</si>
  <si>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</si>
  <si>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</si>
  <si>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</si>
  <si>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</si>
  <si>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</si>
  <si>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</si>
  <si>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</si>
  <si>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</si>
  <si>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</si>
  <si>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</si>
  <si>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</si>
  <si>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</si>
  <si>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</si>
  <si>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</si>
  <si>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</si>
  <si>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</si>
  <si>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</si>
  <si>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</si>
  <si>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</si>
  <si>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</si>
  <si>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</si>
  <si>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</si>
  <si>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</si>
  <si>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</si>
  <si>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</si>
  <si>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</si>
  <si>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</si>
  <si>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</si>
  <si>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</si>
  <si>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</si>
  <si>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</si>
  <si>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</si>
  <si>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</si>
  <si>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</si>
  <si>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</si>
  <si>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</si>
  <si>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</si>
  <si>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</si>
  <si>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</si>
  <si>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</si>
  <si>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</si>
  <si>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</si>
  <si>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</si>
  <si>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</si>
  <si>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</si>
  <si>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</si>
  <si>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</si>
  <si>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</si>
  <si>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</si>
  <si>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</si>
  <si>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</si>
  <si>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</si>
  <si>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</si>
  <si>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</si>
  <si>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</si>
  <si>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</si>
  <si>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</si>
  <si>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</si>
  <si>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</si>
  <si>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</si>
  <si>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</si>
  <si>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</si>
  <si>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</si>
  <si>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</si>
  <si>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</si>
  <si>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</si>
  <si>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</si>
  <si>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</si>
  <si>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</si>
  <si>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</si>
  <si>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</si>
  <si>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</si>
  <si>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</si>
  <si>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</si>
  <si>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</si>
  <si>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</si>
  <si>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</si>
  <si>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</si>
  <si>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</si>
  <si>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</si>
  <si>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</si>
  <si>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</si>
  <si>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</si>
  <si>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</si>
  <si>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</si>
  <si>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</si>
  <si>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</si>
  <si>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</si>
  <si>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</si>
  <si>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</si>
  <si>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</si>
  <si>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</si>
  <si>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</si>
  <si>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</si>
  <si>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</si>
  <si>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</si>
  <si>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</si>
  <si>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</si>
  <si>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</si>
  <si>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</si>
  <si>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</si>
  <si>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</si>
  <si>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</si>
  <si>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</si>
  <si>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</si>
  <si>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</si>
  <si>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</si>
  <si>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</si>
  <si>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</si>
  <si>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</si>
  <si>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</si>
  <si>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</si>
  <si>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</si>
  <si>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</si>
  <si>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</si>
  <si>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</si>
  <si>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B2. Gasto Etiquetado (sin incluir Amortización de la Deuda Pública)</t>
  </si>
  <si>
    <t>VII. Balance Presupuestario de Recursos Etiquetados (VII = A2 + A3.2 – B2 + C2)</t>
  </si>
  <si>
    <t>Ingreso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</si>
  <si>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</si>
  <si>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</si>
  <si>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</si>
  <si>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</si>
  <si>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</si>
  <si>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</si>
  <si>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</si>
  <si>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</si>
  <si>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</si>
  <si>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</si>
  <si>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</si>
  <si>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</si>
  <si>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</si>
  <si>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</si>
  <si>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</si>
  <si>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</si>
  <si>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</si>
  <si>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</si>
  <si>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</si>
  <si>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</si>
  <si>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</si>
  <si>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</si>
  <si>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</si>
  <si>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</si>
  <si>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</si>
  <si>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</si>
  <si>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</si>
  <si>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</si>
  <si>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</si>
  <si>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</si>
  <si>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</si>
  <si>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</si>
  <si>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</si>
  <si>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</si>
  <si>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</si>
  <si>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</si>
  <si>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</si>
  <si>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</si>
  <si>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</si>
  <si>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</si>
  <si>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</si>
  <si>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</si>
  <si>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</si>
  <si>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</si>
  <si>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</si>
  <si>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</si>
  <si>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</si>
  <si>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</si>
  <si>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</si>
  <si>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</si>
  <si>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</si>
  <si>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</si>
  <si>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</si>
  <si>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</si>
  <si>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</si>
  <si>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</si>
  <si>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</si>
  <si>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</si>
  <si>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</si>
  <si>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</si>
  <si>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</si>
  <si>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</si>
  <si>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</si>
  <si>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</si>
  <si>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</si>
  <si>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</si>
  <si>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</si>
  <si>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</si>
  <si>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</si>
  <si>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</si>
  <si>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</si>
  <si>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</si>
  <si>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</si>
  <si>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</si>
  <si>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</si>
  <si>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</si>
  <si>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</si>
  <si>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</si>
  <si>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</si>
  <si>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</si>
  <si>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</si>
  <si>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</si>
  <si>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</si>
  <si>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</si>
  <si>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</si>
  <si>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</si>
  <si>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</si>
  <si>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</si>
  <si>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</si>
  <si>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</si>
  <si>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</si>
  <si>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</si>
  <si>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</si>
  <si>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</si>
  <si>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</si>
  <si>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</si>
  <si>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</si>
  <si>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</si>
  <si>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</si>
  <si>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</si>
  <si>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</si>
  <si>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</si>
  <si>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</si>
  <si>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</si>
  <si>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</si>
  <si>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</si>
  <si>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</si>
  <si>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</si>
  <si>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</si>
  <si>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</si>
  <si>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</si>
  <si>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</si>
  <si>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</si>
  <si>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</si>
  <si>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</si>
  <si>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</si>
  <si>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</si>
  <si>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</si>
  <si>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</si>
  <si>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</si>
  <si>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</si>
  <si>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</si>
  <si>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</si>
  <si>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</si>
  <si>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</si>
  <si>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</si>
  <si>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</si>
  <si>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</si>
  <si>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</si>
  <si>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</si>
  <si>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</si>
  <si>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</si>
  <si>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</si>
  <si>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</si>
  <si>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</si>
  <si>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</si>
  <si>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</si>
  <si>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</si>
  <si>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</si>
  <si>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</si>
  <si>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</si>
  <si>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</si>
  <si>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</si>
  <si>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</si>
  <si>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</si>
  <si>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</si>
  <si>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</si>
  <si>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</si>
  <si>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</si>
  <si>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</si>
  <si>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</si>
  <si>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</si>
  <si>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</si>
  <si>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</si>
  <si>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</si>
  <si>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</si>
  <si>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</si>
  <si>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</si>
  <si>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</si>
  <si>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</si>
  <si>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</si>
  <si>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</si>
  <si>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</si>
  <si>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</si>
  <si>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</si>
  <si>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</si>
  <si>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</si>
  <si>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</si>
  <si>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</si>
  <si>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</si>
  <si>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</si>
  <si>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</si>
  <si>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</si>
  <si>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</si>
  <si>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</si>
  <si>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</si>
  <si>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</si>
  <si>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</si>
  <si>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</si>
  <si>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</si>
  <si>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</si>
  <si>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</si>
  <si>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</si>
  <si>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</si>
  <si>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</si>
  <si>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</si>
  <si>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</si>
  <si>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</si>
  <si>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</si>
  <si>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</si>
  <si>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</si>
  <si>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</si>
  <si>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</si>
  <si>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</si>
  <si>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</si>
  <si>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</si>
  <si>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</si>
  <si>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</si>
  <si>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</si>
  <si>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2  Informe Analítico de la Deuda Pública y Otros Pasivos - LDF</t>
  </si>
  <si>
    <t>Formato 6a  Estado Analítico del Ejercicio del Presupuesto de Egresos Detallado - LDF</t>
  </si>
  <si>
    <t>Formato 6b  Estado Analítico del Ejercicio del Presupuesto de Egresos Detallado - LDF</t>
  </si>
  <si>
    <t>Formato 6c  Estado Analítico del Ejercicio del Presupuesto de Egresos Detallado - LDF</t>
  </si>
  <si>
    <t>Formato 6d  Estado Analítico del Ejercicio del Presupuesto de Egresos Detallado - LDF</t>
  </si>
  <si>
    <t>Formato 3  Informe Analítico de Obligaciones Diferentes de Financiamientos – LDF</t>
  </si>
  <si>
    <t>Formato 4 Balance Presupuestario - LDF</t>
  </si>
  <si>
    <t>Formato 1  Estado de Situación Financiera Detallado - LDF</t>
  </si>
  <si>
    <t>Formato 5 Estado Analítico de Ingresos Detallado - LDF</t>
  </si>
  <si>
    <t xml:space="preserve"> </t>
  </si>
  <si>
    <t>INSTITUTO ESTATAL DE LA EDUCACIÓN PARA LOS ADULTOS DEL ESTADO DE CAMPECHE</t>
  </si>
  <si>
    <t>A. 21120A Dirección General</t>
  </si>
  <si>
    <t>C. 21120C Departamento de Servicios Educativos</t>
  </si>
  <si>
    <t>D. 21120D Departamento de Acreditación</t>
  </si>
  <si>
    <t>E. 21120E Departamento de Administración</t>
  </si>
  <si>
    <t>F. 21120F Unidad de Informática</t>
  </si>
  <si>
    <t>G. 21120G Unidad de asuntos Jurídicos</t>
  </si>
  <si>
    <t>I. 21120I Coordinación de Delegaciones</t>
  </si>
  <si>
    <t>J. 21120J Delegación Municipal 01 Calkini</t>
  </si>
  <si>
    <t>K. 21120K Delegación Municipal 02 Campeche</t>
  </si>
  <si>
    <t>M. 21120M Delegación Municipal 04 Champotón</t>
  </si>
  <si>
    <t>N. 21120N Delegación Municipal 05 Escárcega</t>
  </si>
  <si>
    <t>Ñ. 21120O Delegación Municipal 06 Candelaria</t>
  </si>
  <si>
    <t>O. 21120P Delegación Municipal 07 Carmen</t>
  </si>
  <si>
    <t>P. 21120Q Delegación Municipal 08 Calakmul</t>
  </si>
  <si>
    <t>Q. 21120R Delegación Municipal 09 Palizada</t>
  </si>
  <si>
    <t>R. 21120S Delegación Municipal 10 Tenabo</t>
  </si>
  <si>
    <t>S. 21120T Delegación Municipal 11 Hecelchakán</t>
  </si>
  <si>
    <t>L. 21120L Delegación Municipal 03 Hopelchén</t>
  </si>
  <si>
    <t>B. 21120B Departamento de Planeación y Seg. Operativo</t>
  </si>
  <si>
    <t>A3.2 Financiamiento Neto con Fuente de Pago de Transferencias Federales Etiquetadas              (A3.2 = F2 – G2)</t>
  </si>
  <si>
    <t>VIII. Balance Presupuestario de Recursos Etiquetados sin Financiamiento Neto                        (VIII = VII – A3.2)</t>
  </si>
  <si>
    <t>III. Balance Presupuestario sin Financiamiento Neto y sin Remanentes del Ejercicio Anterior           (III= II - C)</t>
  </si>
  <si>
    <t xml:space="preserve">Diferencia (e) </t>
  </si>
  <si>
    <t>Saldo Final del Periodo (h)             h=d+e-f+g</t>
  </si>
  <si>
    <t>(I=A+B+C+D+E+F+G+H+…+R)</t>
  </si>
  <si>
    <t>H. 21120H Unidad de Contraloría Interna</t>
  </si>
  <si>
    <t>J. Transferencias Y Asignaciones</t>
  </si>
  <si>
    <t>Ramo 33 FAETA</t>
  </si>
  <si>
    <t>c2) Anticipo a Proveedores por Adquisic. de Bienes Inmuebles y Muebles a Corto Plazo</t>
  </si>
  <si>
    <t>c1) Anticipo a Proveedores por Adquisic. de Bienes y Prestac. de Servic. a Corto Plazo</t>
  </si>
  <si>
    <t>D. Transferencias, Asignaciones Subsidios y Subvenc., y Pensiones y Jubilaciones</t>
  </si>
  <si>
    <r>
      <t>I. Total de Ingresos de Libre Disposición</t>
    </r>
    <r>
      <rPr>
        <b/>
        <sz val="8.5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(I=A+B+C+D+E+F+G+H+I+J+K+L)</t>
    </r>
  </si>
  <si>
    <t>Ramo 11 Convenio</t>
  </si>
  <si>
    <t xml:space="preserve">Concepto </t>
  </si>
  <si>
    <t>T. 21120J Delegación Municipal 01 Calkini</t>
  </si>
  <si>
    <t>U. 21120K Delegación Municipal 02 Campeche</t>
  </si>
  <si>
    <t>V. 21120L Delegación Municipal 03 Hopelchén</t>
  </si>
  <si>
    <t>W. 21120M Delegación Municipal 04 Champotón</t>
  </si>
  <si>
    <t>X. 21120N Delegación Municipal 05 Escárcega</t>
  </si>
  <si>
    <t>Y. 21120O Delegación Municipal 06 Candelaria</t>
  </si>
  <si>
    <t>Z. 21120P Delegación Municipal 07 Carmen</t>
  </si>
  <si>
    <t>AA. 21120Q Delegación Municipal 08 Calakmul</t>
  </si>
  <si>
    <t>AB. 21120R Delegación Municipal 09 Palizada</t>
  </si>
  <si>
    <t>AC. 21120S Delegación Municipal 10 Tenabo</t>
  </si>
  <si>
    <t>AD. 21120T Delegación Municipal 11 Hecelchakán</t>
  </si>
  <si>
    <t>(II=A+B+C+D+E+F+G+H+…+AD)</t>
  </si>
  <si>
    <t>H. 21120I Coordinación de Delegaciones</t>
  </si>
  <si>
    <t>I. 21120J Delegación Municipal 01 Calkini</t>
  </si>
  <si>
    <t>J. 21120K Delegación Municipal 02 Campeche</t>
  </si>
  <si>
    <t>K. 21120L Delegación Municipal 03 Hopelchén</t>
  </si>
  <si>
    <t>L. 21120M Delegación Municipal 04 Champotón</t>
  </si>
  <si>
    <t>M. 21120N Delegación Municipal 05 Escárcega</t>
  </si>
  <si>
    <t>N. 21120O Delegación Municipal 06 Candelaria</t>
  </si>
  <si>
    <t>Ñ. 21120P Delegación Municipal 07 Carmen</t>
  </si>
  <si>
    <t>O. 21120Q Delegación Municipal 08 Calakmul</t>
  </si>
  <si>
    <t>P. 21120R Delegación Municipal 09 Palizada</t>
  </si>
  <si>
    <t>Q. 21120S Delegación Municipal 10 Tenabo</t>
  </si>
  <si>
    <t>R. 21120T Delegación Municipal 11 Hecelchakán</t>
  </si>
  <si>
    <t>31 de Diciembre de 2020</t>
  </si>
  <si>
    <t>Saldo al 31 de diciembre de 2020 (d)</t>
  </si>
  <si>
    <t>Recursos Fiscales</t>
  </si>
  <si>
    <t>Subejercicio    (e)</t>
  </si>
  <si>
    <t>n</t>
  </si>
  <si>
    <t>Al 31 de Diciembre de 2020  y al 30 de Junio de 2021</t>
  </si>
  <si>
    <t>Del 1 de Enero al 30 de Junio de 2021</t>
  </si>
  <si>
    <t>Monto pagado de la inversión al 30 de Junio de 2021 (k)</t>
  </si>
  <si>
    <t>Monto pagado de la inversión actualizado al 30 de Junio de 2021 (l)</t>
  </si>
  <si>
    <t>Saldo pendiente por pagar de la inversión al 30 de Junio de 2021               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</si>
</sst>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&quot;$&quot;#,##0.00"/>
  </numFmts>
  <fonts count="5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.85"/>
      <color indexed="8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8.5"/>
      <color rgb="FF000000"/>
      <name val="Times New Roman"/>
      <family val="1"/>
    </font>
    <font>
      <b/>
      <sz val="8.5"/>
      <color rgb="FF000000"/>
      <name val="Times New Roman"/>
      <family val="1"/>
    </font>
    <font>
      <b/>
      <sz val="8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b/>
      <i/>
      <sz val="8.5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b/>
      <sz val="10"/>
      <color indexed="8"/>
      <name val="Times New Roman"/>
      <family val="1"/>
    </font>
    <font>
      <b/>
      <sz val="9.85"/>
      <color indexed="8"/>
      <name val="Times New Roman"/>
      <family val="1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8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10.5"/>
      <color theme="1"/>
      <name val="Arial"/>
      <family val="2"/>
    </font>
    <font>
      <b/>
      <sz val="10.5"/>
      <color indexed="8"/>
      <name val="Times New Roman"/>
      <family val="1"/>
    </font>
    <font>
      <sz val="10.5"/>
      <color theme="1"/>
      <name val="Arial"/>
      <family val="2"/>
    </font>
    <font>
      <b/>
      <i/>
      <sz val="10.5"/>
      <color theme="1"/>
      <name val="Arial"/>
      <family val="2"/>
    </font>
    <font>
      <sz val="10.5"/>
      <color rgb="FF000000"/>
      <name val="Times New Roman"/>
      <family val="1"/>
    </font>
    <font>
      <b/>
      <sz val="11"/>
      <color theme="1"/>
      <name val="Arial"/>
      <family val="2"/>
    </font>
    <font>
      <b/>
      <u/>
      <sz val="9"/>
      <color indexed="8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.85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33">
    <xf numFmtId="0" fontId="0" fillId="0" borderId="0" xfId="0"/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4" fontId="2" fillId="3" borderId="5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8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0" fillId="0" borderId="0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0" fontId="8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/>
    <xf numFmtId="0" fontId="1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/>
    <xf numFmtId="0" fontId="3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left" vertical="center" wrapText="1" indent="5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3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 indent="5"/>
    </xf>
    <xf numFmtId="0" fontId="2" fillId="3" borderId="5" xfId="0" applyFont="1" applyFill="1" applyBorder="1" applyAlignment="1">
      <alignment horizontal="left" vertical="center" indent="5"/>
    </xf>
    <xf numFmtId="0" fontId="2" fillId="3" borderId="5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wrapText="1" indent="1"/>
    </xf>
    <xf numFmtId="0" fontId="3" fillId="3" borderId="5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wrapText="1" indent="1"/>
    </xf>
    <xf numFmtId="0" fontId="2" fillId="3" borderId="6" xfId="0" applyFont="1" applyFill="1" applyBorder="1" applyAlignment="1">
      <alignment horizontal="left" vertical="center" indent="5"/>
    </xf>
    <xf numFmtId="0" fontId="2" fillId="3" borderId="6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horizontal="left" vertical="center" indent="1"/>
    </xf>
    <xf numFmtId="0" fontId="3" fillId="3" borderId="9" xfId="0" applyFont="1" applyFill="1" applyBorder="1" applyAlignment="1">
      <alignment horizontal="left" vertical="center" wrapText="1" indent="1"/>
    </xf>
    <xf numFmtId="0" fontId="3" fillId="0" borderId="6" xfId="0" applyFont="1" applyBorder="1" applyAlignment="1">
      <alignment vertical="center" wrapText="1"/>
    </xf>
    <xf numFmtId="4" fontId="0" fillId="0" borderId="0" xfId="0" applyNumberFormat="1"/>
    <xf numFmtId="0" fontId="10" fillId="0" borderId="0" xfId="0" applyFont="1"/>
    <xf numFmtId="0" fontId="1" fillId="2" borderId="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/>
    <xf numFmtId="0" fontId="0" fillId="5" borderId="0" xfId="0" applyFill="1"/>
    <xf numFmtId="0" fontId="12" fillId="5" borderId="0" xfId="0" applyFont="1" applyFill="1"/>
    <xf numFmtId="0" fontId="3" fillId="2" borderId="6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3" fillId="0" borderId="0" xfId="0" applyFont="1"/>
    <xf numFmtId="0" fontId="2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0" xfId="0" applyNumberFormat="1" applyFill="1" applyBorder="1" applyAlignment="1" applyProtection="1"/>
    <xf numFmtId="0" fontId="14" fillId="3" borderId="0" xfId="0" applyFont="1" applyFill="1" applyBorder="1" applyAlignment="1">
      <alignment horizontal="center" vertical="center"/>
    </xf>
    <xf numFmtId="0" fontId="13" fillId="3" borderId="0" xfId="0" applyNumberFormat="1" applyFont="1" applyFill="1" applyBorder="1" applyAlignment="1" applyProtection="1"/>
    <xf numFmtId="0" fontId="13" fillId="3" borderId="0" xfId="0" applyFont="1" applyFill="1"/>
    <xf numFmtId="0" fontId="0" fillId="3" borderId="0" xfId="0" applyNumberFormat="1" applyFont="1" applyFill="1" applyBorder="1" applyAlignment="1" applyProtection="1"/>
    <xf numFmtId="0" fontId="8" fillId="3" borderId="0" xfId="0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 applyProtection="1"/>
    <xf numFmtId="0" fontId="12" fillId="3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 applyProtection="1"/>
    <xf numFmtId="0" fontId="1" fillId="2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 applyProtection="1"/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7" fillId="0" borderId="0" xfId="0" applyFont="1"/>
    <xf numFmtId="0" fontId="10" fillId="3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9" fillId="3" borderId="0" xfId="0" applyFont="1" applyFill="1"/>
    <xf numFmtId="0" fontId="18" fillId="3" borderId="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justify" vertical="center" wrapText="1"/>
    </xf>
    <xf numFmtId="0" fontId="20" fillId="3" borderId="5" xfId="0" applyFont="1" applyFill="1" applyBorder="1" applyAlignment="1">
      <alignment horizontal="justify" vertical="center" wrapText="1"/>
    </xf>
    <xf numFmtId="0" fontId="21" fillId="3" borderId="5" xfId="0" applyFont="1" applyFill="1" applyBorder="1" applyAlignment="1">
      <alignment horizontal="justify" vertical="center" wrapText="1"/>
    </xf>
    <xf numFmtId="0" fontId="22" fillId="0" borderId="5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left" vertical="center"/>
    </xf>
    <xf numFmtId="0" fontId="22" fillId="0" borderId="5" xfId="0" applyFont="1" applyBorder="1" applyAlignment="1">
      <alignment horizontal="left"/>
    </xf>
    <xf numFmtId="0" fontId="21" fillId="3" borderId="5" xfId="0" applyFont="1" applyFill="1" applyBorder="1" applyAlignment="1">
      <alignment horizontal="left" vertical="center" wrapText="1"/>
    </xf>
    <xf numFmtId="0" fontId="20" fillId="3" borderId="8" xfId="0" applyFont="1" applyFill="1" applyBorder="1" applyAlignment="1">
      <alignment horizontal="justify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10" fillId="3" borderId="0" xfId="0" applyNumberFormat="1" applyFont="1" applyFill="1" applyBorder="1" applyAlignment="1" applyProtection="1"/>
    <xf numFmtId="0" fontId="18" fillId="3" borderId="0" xfId="0" applyFont="1" applyFill="1" applyBorder="1" applyAlignment="1">
      <alignment horizontal="left" vertical="center"/>
    </xf>
    <xf numFmtId="0" fontId="19" fillId="3" borderId="0" xfId="0" applyNumberFormat="1" applyFont="1" applyFill="1" applyBorder="1" applyAlignment="1" applyProtection="1"/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0" xfId="0" applyNumberFormat="1" applyFont="1" applyFill="1" applyBorder="1" applyAlignment="1" applyProtection="1"/>
    <xf numFmtId="0" fontId="24" fillId="0" borderId="0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/>
    <xf numFmtId="0" fontId="12" fillId="0" borderId="0" xfId="0" applyFont="1"/>
    <xf numFmtId="4" fontId="20" fillId="3" borderId="7" xfId="0" applyNumberFormat="1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justify" vertical="center" wrapText="1"/>
    </xf>
    <xf numFmtId="0" fontId="21" fillId="3" borderId="7" xfId="0" applyFont="1" applyFill="1" applyBorder="1" applyAlignment="1">
      <alignment horizontal="justify" vertical="center" wrapText="1"/>
    </xf>
    <xf numFmtId="4" fontId="21" fillId="3" borderId="7" xfId="0" applyNumberFormat="1" applyFont="1" applyFill="1" applyBorder="1" applyAlignment="1">
      <alignment horizontal="right" vertical="center" wrapText="1"/>
    </xf>
    <xf numFmtId="0" fontId="21" fillId="3" borderId="6" xfId="0" applyFont="1" applyFill="1" applyBorder="1" applyAlignment="1">
      <alignment horizontal="justify" vertical="center" wrapText="1"/>
    </xf>
    <xf numFmtId="4" fontId="21" fillId="3" borderId="11" xfId="0" applyNumberFormat="1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1" fillId="3" borderId="8" xfId="0" applyFont="1" applyFill="1" applyBorder="1" applyAlignment="1">
      <alignment horizontal="justify" vertical="center" wrapText="1"/>
    </xf>
    <xf numFmtId="4" fontId="21" fillId="3" borderId="8" xfId="0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vertical="center" wrapText="1"/>
    </xf>
    <xf numFmtId="0" fontId="13" fillId="4" borderId="0" xfId="0" applyFont="1" applyFill="1" applyBorder="1"/>
    <xf numFmtId="0" fontId="20" fillId="2" borderId="0" xfId="0" applyFont="1" applyFill="1" applyBorder="1" applyAlignment="1">
      <alignment horizontal="center" vertical="center"/>
    </xf>
    <xf numFmtId="0" fontId="13" fillId="4" borderId="10" xfId="0" applyFont="1" applyFill="1" applyBorder="1"/>
    <xf numFmtId="0" fontId="2" fillId="3" borderId="1" xfId="0" applyFont="1" applyFill="1" applyBorder="1" applyAlignment="1">
      <alignment vertical="center" wrapText="1"/>
    </xf>
    <xf numFmtId="2" fontId="3" fillId="3" borderId="0" xfId="0" applyNumberFormat="1" applyFont="1" applyFill="1" applyBorder="1" applyAlignment="1">
      <alignment horizontal="right" vertical="center" wrapText="1"/>
    </xf>
    <xf numFmtId="2" fontId="2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 wrapText="1"/>
    </xf>
    <xf numFmtId="43" fontId="3" fillId="3" borderId="0" xfId="2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44" fontId="3" fillId="3" borderId="0" xfId="3" applyFont="1" applyFill="1" applyBorder="1" applyAlignment="1">
      <alignment horizontal="right" vertical="center" wrapText="1"/>
    </xf>
    <xf numFmtId="7" fontId="20" fillId="3" borderId="7" xfId="3" applyNumberFormat="1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" fontId="10" fillId="0" borderId="0" xfId="0" applyNumberFormat="1" applyFont="1"/>
    <xf numFmtId="0" fontId="29" fillId="4" borderId="3" xfId="0" applyFont="1" applyFill="1" applyBorder="1" applyAlignment="1">
      <alignment horizontal="center" vertical="center"/>
    </xf>
    <xf numFmtId="0" fontId="12" fillId="4" borderId="3" xfId="0" applyFont="1" applyFill="1" applyBorder="1"/>
    <xf numFmtId="0" fontId="30" fillId="4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7" fontId="0" fillId="0" borderId="0" xfId="0" applyNumberFormat="1"/>
    <xf numFmtId="0" fontId="24" fillId="3" borderId="0" xfId="0" applyFont="1" applyFill="1" applyBorder="1" applyAlignment="1">
      <alignment horizontal="center" vertical="center"/>
    </xf>
    <xf numFmtId="0" fontId="23" fillId="3" borderId="0" xfId="0" applyNumberFormat="1" applyFont="1" applyFill="1" applyBorder="1" applyAlignment="1" applyProtection="1"/>
    <xf numFmtId="0" fontId="11" fillId="3" borderId="0" xfId="0" applyNumberFormat="1" applyFont="1" applyFill="1" applyBorder="1" applyAlignment="1" applyProtection="1"/>
    <xf numFmtId="0" fontId="11" fillId="3" borderId="0" xfId="0" applyFont="1" applyFill="1"/>
    <xf numFmtId="0" fontId="1" fillId="2" borderId="3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20" fillId="2" borderId="11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 applyProtection="1"/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/>
    <xf numFmtId="4" fontId="21" fillId="3" borderId="7" xfId="0" applyNumberFormat="1" applyFont="1" applyFill="1" applyBorder="1" applyAlignment="1">
      <alignment horizontal="center" vertical="center"/>
    </xf>
    <xf numFmtId="4" fontId="13" fillId="3" borderId="0" xfId="0" applyNumberFormat="1" applyFont="1" applyFill="1"/>
    <xf numFmtId="4" fontId="13" fillId="0" borderId="0" xfId="0" applyNumberFormat="1" applyFont="1"/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4" fontId="21" fillId="3" borderId="5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horizontal="left" vertical="top"/>
    </xf>
    <xf numFmtId="4" fontId="3" fillId="2" borderId="11" xfId="0" applyNumberFormat="1" applyFont="1" applyFill="1" applyBorder="1" applyAlignment="1">
      <alignment horizontal="left" vertical="top"/>
    </xf>
    <xf numFmtId="4" fontId="2" fillId="3" borderId="7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2" fillId="3" borderId="7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3" fillId="3" borderId="7" xfId="2" applyNumberFormat="1" applyFont="1" applyFill="1" applyBorder="1" applyAlignment="1">
      <alignment horizontal="right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4" fontId="2" fillId="3" borderId="11" xfId="0" applyNumberFormat="1" applyFont="1" applyFill="1" applyBorder="1" applyAlignment="1">
      <alignment horizontal="center" vertical="center"/>
    </xf>
    <xf numFmtId="4" fontId="10" fillId="3" borderId="0" xfId="0" applyNumberFormat="1" applyFont="1" applyFill="1"/>
    <xf numFmtId="4" fontId="19" fillId="3" borderId="0" xfId="0" applyNumberFormat="1" applyFont="1" applyFill="1"/>
    <xf numFmtId="4" fontId="3" fillId="3" borderId="7" xfId="0" applyNumberFormat="1" applyFont="1" applyFill="1" applyBorder="1" applyAlignment="1">
      <alignment horizontal="right" vertical="center"/>
    </xf>
    <xf numFmtId="4" fontId="3" fillId="3" borderId="7" xfId="2" applyNumberFormat="1" applyFont="1" applyFill="1" applyBorder="1" applyAlignment="1">
      <alignment horizontal="right" vertical="center"/>
    </xf>
    <xf numFmtId="4" fontId="20" fillId="3" borderId="5" xfId="0" applyNumberFormat="1" applyFont="1" applyFill="1" applyBorder="1" applyAlignment="1">
      <alignment horizontal="right" vertical="center"/>
    </xf>
    <xf numFmtId="4" fontId="21" fillId="3" borderId="5" xfId="0" applyNumberFormat="1" applyFont="1" applyFill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4" fontId="21" fillId="3" borderId="8" xfId="0" applyNumberFormat="1" applyFont="1" applyFill="1" applyBorder="1" applyAlignment="1">
      <alignment horizontal="center" vertical="center"/>
    </xf>
    <xf numFmtId="4" fontId="21" fillId="3" borderId="11" xfId="0" applyNumberFormat="1" applyFont="1" applyFill="1" applyBorder="1" applyAlignment="1">
      <alignment horizontal="center" vertical="center"/>
    </xf>
    <xf numFmtId="4" fontId="3" fillId="3" borderId="5" xfId="2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5" xfId="2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21" fillId="3" borderId="5" xfId="0" applyNumberFormat="1" applyFont="1" applyFill="1" applyBorder="1" applyAlignment="1">
      <alignment vertical="center"/>
    </xf>
    <xf numFmtId="4" fontId="21" fillId="3" borderId="5" xfId="0" applyNumberFormat="1" applyFont="1" applyFill="1" applyBorder="1" applyAlignment="1">
      <alignment horizontal="right" vertical="center"/>
    </xf>
    <xf numFmtId="43" fontId="13" fillId="3" borderId="0" xfId="0" applyNumberFormat="1" applyFont="1" applyFill="1"/>
    <xf numFmtId="43" fontId="13" fillId="0" borderId="0" xfId="0" applyNumberFormat="1" applyFont="1"/>
    <xf numFmtId="4" fontId="33" fillId="3" borderId="7" xfId="0" applyNumberFormat="1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/>
    <xf numFmtId="0" fontId="1" fillId="4" borderId="6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23" fillId="4" borderId="0" xfId="0" applyFont="1" applyFill="1" applyBorder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4" borderId="0" xfId="0" applyFont="1" applyFill="1" applyBorder="1"/>
    <xf numFmtId="0" fontId="1" fillId="4" borderId="0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1" fillId="4" borderId="10" xfId="0" applyFont="1" applyFill="1" applyBorder="1"/>
    <xf numFmtId="0" fontId="1" fillId="4" borderId="10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34" fillId="3" borderId="7" xfId="0" applyFont="1" applyFill="1" applyBorder="1" applyAlignment="1">
      <alignment horizontal="justify" vertical="center" wrapText="1"/>
    </xf>
    <xf numFmtId="0" fontId="1" fillId="3" borderId="5" xfId="0" applyFont="1" applyFill="1" applyBorder="1" applyAlignment="1">
      <alignment horizontal="left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0" fontId="35" fillId="3" borderId="5" xfId="0" applyFont="1" applyFill="1" applyBorder="1" applyAlignment="1">
      <alignment horizontal="left" vertical="center" wrapText="1" indent="1"/>
    </xf>
    <xf numFmtId="164" fontId="35" fillId="3" borderId="7" xfId="0" applyNumberFormat="1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justify" vertical="center" wrapText="1"/>
    </xf>
    <xf numFmtId="2" fontId="35" fillId="3" borderId="7" xfId="0" applyNumberFormat="1" applyFont="1" applyFill="1" applyBorder="1" applyAlignment="1">
      <alignment horizontal="right" vertical="center" wrapText="1"/>
    </xf>
    <xf numFmtId="0" fontId="35" fillId="3" borderId="5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justify" vertical="center" wrapText="1"/>
    </xf>
    <xf numFmtId="0" fontId="8" fillId="3" borderId="0" xfId="0" applyNumberFormat="1" applyFont="1" applyFill="1" applyBorder="1" applyAlignment="1" applyProtection="1"/>
    <xf numFmtId="0" fontId="28" fillId="4" borderId="3" xfId="0" applyFont="1" applyFill="1" applyBorder="1" applyAlignment="1">
      <alignment horizontal="center" vertical="center"/>
    </xf>
    <xf numFmtId="0" fontId="19" fillId="4" borderId="3" xfId="0" applyFont="1" applyFill="1" applyBorder="1"/>
    <xf numFmtId="4" fontId="21" fillId="3" borderId="5" xfId="0" applyNumberFormat="1" applyFont="1" applyFill="1" applyBorder="1" applyAlignment="1">
      <alignment horizontal="right" vertical="center"/>
    </xf>
    <xf numFmtId="0" fontId="36" fillId="2" borderId="2" xfId="0" applyFont="1" applyFill="1" applyBorder="1" applyAlignment="1">
      <alignment vertical="center"/>
    </xf>
    <xf numFmtId="0" fontId="36" fillId="2" borderId="3" xfId="0" applyFont="1" applyFill="1" applyBorder="1" applyAlignment="1">
      <alignment vertical="center"/>
    </xf>
    <xf numFmtId="0" fontId="37" fillId="4" borderId="3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vertical="center"/>
    </xf>
    <xf numFmtId="0" fontId="38" fillId="0" borderId="0" xfId="0" applyFont="1"/>
    <xf numFmtId="0" fontId="36" fillId="2" borderId="6" xfId="0" applyFont="1" applyFill="1" applyBorder="1" applyAlignment="1">
      <alignment vertical="center" wrapText="1"/>
    </xf>
    <xf numFmtId="0" fontId="36" fillId="2" borderId="0" xfId="0" applyFont="1" applyFill="1" applyBorder="1" applyAlignment="1">
      <alignment vertical="center" wrapText="1"/>
    </xf>
    <xf numFmtId="0" fontId="36" fillId="2" borderId="6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vertical="center" wrapText="1"/>
    </xf>
    <xf numFmtId="0" fontId="36" fillId="2" borderId="9" xfId="0" applyFont="1" applyFill="1" applyBorder="1" applyAlignment="1">
      <alignment vertical="center" wrapText="1"/>
    </xf>
    <xf numFmtId="0" fontId="36" fillId="2" borderId="10" xfId="0" applyFont="1" applyFill="1" applyBorder="1" applyAlignment="1">
      <alignment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3" borderId="11" xfId="0" applyNumberFormat="1" applyFont="1" applyFill="1" applyBorder="1" applyAlignment="1">
      <alignment horizontal="center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36" fillId="3" borderId="5" xfId="0" applyFont="1" applyFill="1" applyBorder="1" applyAlignment="1">
      <alignment horizontal="justify" vertical="center" wrapText="1"/>
    </xf>
    <xf numFmtId="4" fontId="36" fillId="3" borderId="7" xfId="0" applyNumberFormat="1" applyFont="1" applyFill="1" applyBorder="1" applyAlignment="1">
      <alignment horizontal="justify" vertical="center" wrapText="1"/>
    </xf>
    <xf numFmtId="0" fontId="36" fillId="3" borderId="1" xfId="0" applyFont="1" applyFill="1" applyBorder="1" applyAlignment="1">
      <alignment horizontal="justify" vertical="center" wrapText="1"/>
    </xf>
    <xf numFmtId="0" fontId="36" fillId="3" borderId="7" xfId="0" applyFont="1" applyFill="1" applyBorder="1" applyAlignment="1">
      <alignment horizontal="justify" vertical="center" wrapText="1"/>
    </xf>
    <xf numFmtId="4" fontId="36" fillId="3" borderId="7" xfId="0" applyNumberFormat="1" applyFont="1" applyFill="1" applyBorder="1" applyAlignment="1">
      <alignment horizontal="right" vertical="center" wrapText="1"/>
    </xf>
    <xf numFmtId="4" fontId="38" fillId="3" borderId="7" xfId="0" applyNumberFormat="1" applyFont="1" applyFill="1" applyBorder="1" applyAlignment="1">
      <alignment horizontal="justify" vertical="center" wrapText="1"/>
    </xf>
    <xf numFmtId="0" fontId="38" fillId="3" borderId="5" xfId="0" applyFont="1" applyFill="1" applyBorder="1" applyAlignment="1">
      <alignment horizontal="justify" vertical="center" wrapText="1"/>
    </xf>
    <xf numFmtId="4" fontId="38" fillId="3" borderId="7" xfId="0" applyNumberFormat="1" applyFont="1" applyFill="1" applyBorder="1" applyAlignment="1">
      <alignment horizontal="right" vertical="center" wrapText="1"/>
    </xf>
    <xf numFmtId="0" fontId="38" fillId="3" borderId="7" xfId="0" applyFont="1" applyFill="1" applyBorder="1" applyAlignment="1">
      <alignment horizontal="justify" vertical="center" wrapText="1"/>
    </xf>
    <xf numFmtId="0" fontId="36" fillId="3" borderId="5" xfId="0" applyFont="1" applyFill="1" applyBorder="1" applyAlignment="1">
      <alignment horizontal="left" vertical="center" wrapText="1"/>
    </xf>
    <xf numFmtId="4" fontId="38" fillId="3" borderId="5" xfId="0" applyNumberFormat="1" applyFont="1" applyFill="1" applyBorder="1" applyAlignment="1">
      <alignment horizontal="justify" vertical="center" wrapText="1"/>
    </xf>
    <xf numFmtId="0" fontId="39" fillId="3" borderId="7" xfId="0" applyFont="1" applyFill="1" applyBorder="1" applyAlignment="1">
      <alignment horizontal="justify" vertical="center" wrapText="1"/>
    </xf>
    <xf numFmtId="4" fontId="38" fillId="3" borderId="5" xfId="0" applyNumberFormat="1" applyFont="1" applyFill="1" applyBorder="1" applyAlignment="1">
      <alignment horizontal="right" vertical="center" wrapText="1"/>
    </xf>
    <xf numFmtId="0" fontId="38" fillId="3" borderId="0" xfId="0" applyFont="1" applyFill="1"/>
    <xf numFmtId="4" fontId="38" fillId="3" borderId="0" xfId="0" applyNumberFormat="1" applyFont="1" applyFill="1"/>
    <xf numFmtId="0" fontId="38" fillId="3" borderId="8" xfId="0" applyFont="1" applyFill="1" applyBorder="1" applyAlignment="1">
      <alignment horizontal="justify" vertical="center" wrapText="1"/>
    </xf>
    <xf numFmtId="4" fontId="38" fillId="3" borderId="11" xfId="0" applyNumberFormat="1" applyFont="1" applyFill="1" applyBorder="1" applyAlignment="1">
      <alignment horizontal="justify" vertical="center" wrapText="1"/>
    </xf>
    <xf numFmtId="0" fontId="38" fillId="3" borderId="11" xfId="0" applyFont="1" applyFill="1" applyBorder="1" applyAlignment="1">
      <alignment horizontal="justify" vertical="center" wrapText="1"/>
    </xf>
    <xf numFmtId="4" fontId="38" fillId="3" borderId="8" xfId="0" applyNumberFormat="1" applyFont="1" applyFill="1" applyBorder="1" applyAlignment="1">
      <alignment horizontal="right" vertical="center" wrapText="1"/>
    </xf>
    <xf numFmtId="4" fontId="38" fillId="3" borderId="11" xfId="0" applyNumberFormat="1" applyFont="1" applyFill="1" applyBorder="1" applyAlignment="1">
      <alignment horizontal="right" vertical="center" wrapText="1"/>
    </xf>
    <xf numFmtId="4" fontId="38" fillId="0" borderId="0" xfId="0" applyNumberFormat="1" applyFont="1" applyAlignment="1">
      <alignment horizontal="right"/>
    </xf>
    <xf numFmtId="4" fontId="38" fillId="3" borderId="0" xfId="0" applyNumberFormat="1" applyFont="1" applyFill="1" applyBorder="1" applyAlignment="1">
      <alignment horizontal="right"/>
    </xf>
    <xf numFmtId="0" fontId="17" fillId="3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0" fillId="3" borderId="0" xfId="0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 applyProtection="1"/>
    <xf numFmtId="0" fontId="40" fillId="0" borderId="0" xfId="0" applyFont="1" applyFill="1" applyBorder="1" applyAlignment="1">
      <alignment horizontal="center" vertical="center"/>
    </xf>
    <xf numFmtId="4" fontId="38" fillId="3" borderId="0" xfId="0" applyNumberFormat="1" applyFont="1" applyFill="1" applyAlignment="1">
      <alignment horizontal="right"/>
    </xf>
    <xf numFmtId="4" fontId="17" fillId="0" borderId="0" xfId="0" applyNumberFormat="1" applyFont="1" applyAlignment="1">
      <alignment horizontal="right"/>
    </xf>
    <xf numFmtId="4" fontId="17" fillId="0" borderId="0" xfId="0" applyNumberFormat="1" applyFont="1"/>
    <xf numFmtId="4" fontId="38" fillId="0" borderId="0" xfId="0" applyNumberFormat="1" applyFont="1"/>
    <xf numFmtId="4" fontId="36" fillId="3" borderId="5" xfId="0" applyNumberFormat="1" applyFont="1" applyFill="1" applyBorder="1" applyAlignment="1">
      <alignment horizontal="right" vertical="center" wrapText="1"/>
    </xf>
    <xf numFmtId="44" fontId="41" fillId="3" borderId="5" xfId="3" applyFont="1" applyFill="1" applyBorder="1" applyAlignment="1">
      <alignment horizontal="right" vertical="center" wrapText="1"/>
    </xf>
    <xf numFmtId="44" fontId="41" fillId="3" borderId="7" xfId="3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" fontId="35" fillId="3" borderId="4" xfId="0" applyNumberFormat="1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left" vertical="center"/>
    </xf>
    <xf numFmtId="4" fontId="35" fillId="3" borderId="7" xfId="0" applyNumberFormat="1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16" xfId="0" applyFont="1" applyFill="1" applyBorder="1" applyAlignment="1">
      <alignment horizontal="left" vertical="center"/>
    </xf>
    <xf numFmtId="4" fontId="35" fillId="3" borderId="7" xfId="0" applyNumberFormat="1" applyFont="1" applyFill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right" vertical="center"/>
    </xf>
    <xf numFmtId="4" fontId="1" fillId="3" borderId="7" xfId="0" applyNumberFormat="1" applyFont="1" applyFill="1" applyBorder="1" applyAlignment="1">
      <alignment horizontal="right" vertical="center"/>
    </xf>
    <xf numFmtId="4" fontId="35" fillId="3" borderId="7" xfId="0" applyNumberFormat="1" applyFont="1" applyFill="1" applyBorder="1" applyAlignment="1">
      <alignment horizontal="justify" vertical="center"/>
    </xf>
    <xf numFmtId="0" fontId="35" fillId="3" borderId="16" xfId="0" applyFont="1" applyFill="1" applyBorder="1" applyAlignment="1">
      <alignment horizontal="left" vertical="center" wrapText="1"/>
    </xf>
    <xf numFmtId="0" fontId="35" fillId="3" borderId="7" xfId="0" applyFont="1" applyFill="1" applyBorder="1" applyAlignment="1">
      <alignment horizontal="left" vertical="center" wrapText="1"/>
    </xf>
    <xf numFmtId="4" fontId="1" fillId="3" borderId="7" xfId="2" applyNumberFormat="1" applyFont="1" applyFill="1" applyBorder="1" applyAlignment="1">
      <alignment horizontal="right" vertical="center"/>
    </xf>
    <xf numFmtId="4" fontId="35" fillId="3" borderId="7" xfId="2" applyNumberFormat="1" applyFont="1" applyFill="1" applyBorder="1" applyAlignment="1">
      <alignment horizontal="right" vertical="center"/>
    </xf>
    <xf numFmtId="4" fontId="11" fillId="3" borderId="0" xfId="0" applyNumberFormat="1" applyFont="1" applyFill="1"/>
    <xf numFmtId="4" fontId="11" fillId="0" borderId="0" xfId="0" applyNumberFormat="1" applyFont="1"/>
    <xf numFmtId="0" fontId="35" fillId="3" borderId="9" xfId="0" applyFont="1" applyFill="1" applyBorder="1" applyAlignment="1">
      <alignment horizontal="left" vertical="center"/>
    </xf>
    <xf numFmtId="4" fontId="1" fillId="3" borderId="11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7" fontId="1" fillId="3" borderId="7" xfId="3" applyNumberFormat="1" applyFont="1" applyFill="1" applyBorder="1" applyAlignment="1">
      <alignment horizontal="right" vertical="center"/>
    </xf>
    <xf numFmtId="7" fontId="20" fillId="3" borderId="5" xfId="3" applyNumberFormat="1" applyFont="1" applyFill="1" applyBorder="1" applyAlignment="1">
      <alignment horizontal="right" vertical="center"/>
    </xf>
    <xf numFmtId="0" fontId="42" fillId="0" borderId="24" xfId="0" applyFont="1" applyBorder="1" applyAlignment="1">
      <alignment vertical="center"/>
    </xf>
    <xf numFmtId="4" fontId="20" fillId="0" borderId="5" xfId="0" applyNumberFormat="1" applyFont="1" applyFill="1" applyBorder="1" applyAlignment="1">
      <alignment horizontal="right" vertical="center"/>
    </xf>
    <xf numFmtId="8" fontId="21" fillId="0" borderId="5" xfId="0" applyNumberFormat="1" applyFont="1" applyFill="1" applyBorder="1" applyAlignment="1" applyProtection="1"/>
    <xf numFmtId="4" fontId="21" fillId="0" borderId="5" xfId="0" applyNumberFormat="1" applyFont="1" applyFill="1" applyBorder="1" applyAlignment="1" applyProtection="1"/>
    <xf numFmtId="44" fontId="3" fillId="3" borderId="7" xfId="3" applyFont="1" applyFill="1" applyBorder="1" applyAlignment="1">
      <alignment horizontal="right" vertical="center"/>
    </xf>
    <xf numFmtId="44" fontId="3" fillId="3" borderId="7" xfId="3" applyFont="1" applyFill="1" applyBorder="1" applyAlignment="1">
      <alignment horizontal="right" vertical="center" wrapText="1"/>
    </xf>
    <xf numFmtId="44" fontId="3" fillId="3" borderId="5" xfId="3" applyFont="1" applyFill="1" applyBorder="1" applyAlignment="1">
      <alignment horizontal="right" vertical="center" wrapText="1"/>
    </xf>
    <xf numFmtId="7" fontId="3" fillId="3" borderId="5" xfId="3" applyNumberFormat="1" applyFont="1" applyFill="1" applyBorder="1" applyAlignment="1">
      <alignment horizontal="right" vertical="center" wrapText="1"/>
    </xf>
    <xf numFmtId="44" fontId="3" fillId="3" borderId="7" xfId="3" applyFont="1" applyFill="1" applyBorder="1" applyAlignment="1">
      <alignment vertical="center" wrapText="1"/>
    </xf>
    <xf numFmtId="44" fontId="3" fillId="3" borderId="5" xfId="3" applyFont="1" applyFill="1" applyBorder="1" applyAlignment="1">
      <alignment vertical="center"/>
    </xf>
    <xf numFmtId="44" fontId="3" fillId="3" borderId="5" xfId="3" applyFont="1" applyFill="1" applyBorder="1" applyAlignment="1">
      <alignment vertical="center" wrapText="1"/>
    </xf>
    <xf numFmtId="44" fontId="2" fillId="3" borderId="7" xfId="3" applyFont="1" applyFill="1" applyBorder="1" applyAlignment="1">
      <alignment vertical="center" wrapText="1"/>
    </xf>
    <xf numFmtId="44" fontId="2" fillId="3" borderId="5" xfId="3" applyFont="1" applyFill="1" applyBorder="1" applyAlignment="1">
      <alignment vertical="center" wrapText="1"/>
    </xf>
    <xf numFmtId="44" fontId="0" fillId="0" borderId="0" xfId="0" applyNumberFormat="1"/>
    <xf numFmtId="4" fontId="21" fillId="0" borderId="5" xfId="0" applyNumberFormat="1" applyFont="1" applyFill="1" applyBorder="1" applyAlignment="1" applyProtection="1">
      <alignment vertical="center"/>
    </xf>
    <xf numFmtId="165" fontId="43" fillId="3" borderId="7" xfId="3" applyNumberFormat="1" applyFont="1" applyFill="1" applyBorder="1" applyAlignment="1">
      <alignment horizontal="right" vertical="center"/>
    </xf>
    <xf numFmtId="4" fontId="43" fillId="3" borderId="18" xfId="0" applyNumberFormat="1" applyFont="1" applyFill="1" applyBorder="1" applyAlignment="1">
      <alignment horizontal="right" vertical="center"/>
    </xf>
    <xf numFmtId="4" fontId="44" fillId="3" borderId="5" xfId="0" applyNumberFormat="1" applyFont="1" applyFill="1" applyBorder="1" applyAlignment="1">
      <alignment horizontal="right" vertical="center"/>
    </xf>
    <xf numFmtId="7" fontId="44" fillId="3" borderId="5" xfId="3" applyNumberFormat="1" applyFont="1" applyFill="1" applyBorder="1" applyAlignment="1">
      <alignment horizontal="right" vertical="center"/>
    </xf>
    <xf numFmtId="4" fontId="43" fillId="0" borderId="1" xfId="0" applyNumberFormat="1" applyFont="1" applyFill="1" applyBorder="1" applyAlignment="1">
      <alignment horizontal="right" vertical="center"/>
    </xf>
    <xf numFmtId="164" fontId="45" fillId="3" borderId="7" xfId="0" applyNumberFormat="1" applyFont="1" applyFill="1" applyBorder="1" applyAlignment="1">
      <alignment vertical="center" wrapText="1"/>
    </xf>
    <xf numFmtId="4" fontId="43" fillId="0" borderId="23" xfId="0" applyNumberFormat="1" applyFont="1" applyFill="1" applyBorder="1" applyAlignment="1">
      <alignment horizontal="right" vertical="center"/>
    </xf>
    <xf numFmtId="4" fontId="46" fillId="3" borderId="7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vertical="center" wrapText="1"/>
    </xf>
    <xf numFmtId="4" fontId="2" fillId="4" borderId="5" xfId="0" applyNumberFormat="1" applyFont="1" applyFill="1" applyBorder="1" applyAlignment="1">
      <alignment vertical="center" wrapText="1"/>
    </xf>
    <xf numFmtId="4" fontId="35" fillId="3" borderId="5" xfId="0" applyNumberFormat="1" applyFont="1" applyFill="1" applyBorder="1" applyAlignment="1">
      <alignment vertical="center" wrapText="1"/>
    </xf>
    <xf numFmtId="4" fontId="1" fillId="4" borderId="7" xfId="0" applyNumberFormat="1" applyFont="1" applyFill="1" applyBorder="1" applyAlignment="1">
      <alignment horizontal="right" vertical="center"/>
    </xf>
    <xf numFmtId="0" fontId="33" fillId="2" borderId="3" xfId="0" applyFont="1" applyFill="1" applyBorder="1" applyAlignment="1">
      <alignment vertical="center" wrapText="1"/>
    </xf>
    <xf numFmtId="0" fontId="47" fillId="4" borderId="3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vertical="center" wrapText="1"/>
    </xf>
    <xf numFmtId="0" fontId="33" fillId="2" borderId="11" xfId="0" applyFont="1" applyFill="1" applyBorder="1" applyAlignment="1">
      <alignment horizontal="center" vertical="center" wrapText="1"/>
    </xf>
    <xf numFmtId="164" fontId="43" fillId="3" borderId="7" xfId="0" applyNumberFormat="1" applyFont="1" applyFill="1" applyBorder="1" applyAlignment="1">
      <alignment vertical="center" wrapText="1"/>
    </xf>
    <xf numFmtId="164" fontId="43" fillId="3" borderId="5" xfId="0" applyNumberFormat="1" applyFont="1" applyFill="1" applyBorder="1" applyAlignment="1">
      <alignment vertical="center" wrapText="1"/>
    </xf>
    <xf numFmtId="164" fontId="45" fillId="3" borderId="5" xfId="0" applyNumberFormat="1" applyFont="1" applyFill="1" applyBorder="1" applyAlignment="1">
      <alignment vertical="center" wrapText="1"/>
    </xf>
    <xf numFmtId="4" fontId="45" fillId="0" borderId="5" xfId="0" applyNumberFormat="1" applyFont="1" applyBorder="1" applyAlignment="1">
      <alignment horizontal="right" vertical="center"/>
    </xf>
    <xf numFmtId="44" fontId="43" fillId="3" borderId="8" xfId="3" applyNumberFormat="1" applyFont="1" applyFill="1" applyBorder="1" applyAlignment="1">
      <alignment horizontal="right" vertical="center" wrapText="1"/>
    </xf>
    <xf numFmtId="0" fontId="48" fillId="0" borderId="0" xfId="0" applyFont="1"/>
    <xf numFmtId="0" fontId="48" fillId="0" borderId="0" xfId="0" applyNumberFormat="1" applyFont="1" applyFill="1" applyBorder="1" applyAlignment="1" applyProtection="1"/>
    <xf numFmtId="0" fontId="49" fillId="0" borderId="0" xfId="0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 applyProtection="1"/>
    <xf numFmtId="4" fontId="45" fillId="3" borderId="7" xfId="0" applyNumberFormat="1" applyFont="1" applyFill="1" applyBorder="1" applyAlignment="1">
      <alignment vertical="center" wrapText="1"/>
    </xf>
    <xf numFmtId="4" fontId="43" fillId="3" borderId="5" xfId="0" applyNumberFormat="1" applyFont="1" applyFill="1" applyBorder="1" applyAlignment="1">
      <alignment vertical="center" wrapText="1"/>
    </xf>
    <xf numFmtId="4" fontId="45" fillId="3" borderId="5" xfId="0" applyNumberFormat="1" applyFont="1" applyFill="1" applyBorder="1" applyAlignment="1">
      <alignment vertical="center" wrapText="1"/>
    </xf>
    <xf numFmtId="4" fontId="43" fillId="3" borderId="8" xfId="3" applyNumberFormat="1" applyFont="1" applyFill="1" applyBorder="1" applyAlignment="1">
      <alignment horizontal="right" vertical="center" wrapText="1"/>
    </xf>
    <xf numFmtId="4" fontId="51" fillId="3" borderId="7" xfId="0" applyNumberFormat="1" applyFont="1" applyFill="1" applyBorder="1" applyAlignment="1">
      <alignment vertical="center" wrapText="1"/>
    </xf>
    <xf numFmtId="44" fontId="38" fillId="0" borderId="0" xfId="0" applyNumberFormat="1" applyFont="1"/>
    <xf numFmtId="8" fontId="52" fillId="0" borderId="0" xfId="0" applyNumberFormat="1" applyFont="1" applyFill="1" applyAlignment="1">
      <alignment horizontal="right" vertical="center" wrapText="1"/>
    </xf>
    <xf numFmtId="8" fontId="52" fillId="0" borderId="5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20" fillId="3" borderId="6" xfId="0" applyFont="1" applyFill="1" applyBorder="1" applyAlignment="1">
      <alignment horizontal="justify" vertical="center" wrapText="1"/>
    </xf>
    <xf numFmtId="0" fontId="20" fillId="3" borderId="7" xfId="0" applyFont="1" applyFill="1" applyBorder="1" applyAlignment="1">
      <alignment horizontal="justify" vertical="center" wrapText="1"/>
    </xf>
    <xf numFmtId="0" fontId="21" fillId="3" borderId="6" xfId="0" applyFont="1" applyFill="1" applyBorder="1" applyAlignment="1">
      <alignment horizontal="justify" vertical="center" wrapText="1"/>
    </xf>
    <xf numFmtId="0" fontId="21" fillId="3" borderId="7" xfId="0" applyFont="1" applyFill="1" applyBorder="1" applyAlignment="1">
      <alignment horizontal="justify" vertical="center" wrapText="1"/>
    </xf>
    <xf numFmtId="0" fontId="0" fillId="0" borderId="0" xfId="0" applyAlignment="1">
      <alignment horizontal="left" wrapText="1"/>
    </xf>
    <xf numFmtId="0" fontId="25" fillId="3" borderId="6" xfId="0" applyFont="1" applyFill="1" applyBorder="1" applyAlignment="1">
      <alignment horizontal="justify" vertical="center" wrapText="1"/>
    </xf>
    <xf numFmtId="0" fontId="25" fillId="3" borderId="7" xfId="0" applyFont="1" applyFill="1" applyBorder="1" applyAlignment="1">
      <alignment horizontal="justify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justify" vertical="center" wrapText="1"/>
    </xf>
    <xf numFmtId="0" fontId="21" fillId="3" borderId="11" xfId="0" applyFont="1" applyFill="1" applyBorder="1" applyAlignment="1">
      <alignment horizontal="justify" vertical="center" wrapText="1"/>
    </xf>
    <xf numFmtId="0" fontId="24" fillId="3" borderId="0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/>
    </xf>
    <xf numFmtId="0" fontId="30" fillId="4" borderId="3" xfId="0" applyFont="1" applyFill="1" applyBorder="1" applyAlignment="1">
      <alignment horizontal="center" vertical="center"/>
    </xf>
    <xf numFmtId="0" fontId="30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16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35" fillId="3" borderId="7" xfId="0" applyFont="1" applyFill="1" applyBorder="1" applyAlignment="1">
      <alignment horizontal="left" vertical="center"/>
    </xf>
    <xf numFmtId="0" fontId="35" fillId="3" borderId="5" xfId="0" applyFont="1" applyFill="1" applyBorder="1" applyAlignment="1">
      <alignment horizontal="left" vertical="center"/>
    </xf>
    <xf numFmtId="0" fontId="35" fillId="3" borderId="6" xfId="0" applyFont="1" applyFill="1" applyBorder="1" applyAlignment="1">
      <alignment horizontal="left" vertical="center"/>
    </xf>
    <xf numFmtId="4" fontId="35" fillId="3" borderId="18" xfId="0" applyNumberFormat="1" applyFont="1" applyFill="1" applyBorder="1" applyAlignment="1">
      <alignment horizontal="right" vertical="center"/>
    </xf>
    <xf numFmtId="4" fontId="35" fillId="3" borderId="5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 wrapText="1"/>
    </xf>
    <xf numFmtId="0" fontId="35" fillId="3" borderId="16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left" vertical="center"/>
    </xf>
    <xf numFmtId="0" fontId="20" fillId="3" borderId="7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6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4">
    <cellStyle name="Millares" xfId="2" builtinId="3"/>
    <cellStyle name="Moneda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116885</xdr:colOff>
      <xdr:row>0</xdr:row>
      <xdr:rowOff>95258</xdr:rowOff>
    </xdr:from>
    <xdr:to>
      <xdr:col>0</xdr:col>
      <xdr:colOff>480553</xdr:colOff>
      <xdr:row>3</xdr:row>
      <xdr:rowOff>63504</xdr:rowOff>
    </xdr:to>
    <xdr:pic>
      <xdr:nvPicPr>
        <xdr:cNvPr id="3" name="Imagen 7" descr="escud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85" y="95258"/>
          <a:ext cx="363668" cy="420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631761</xdr:colOff>
      <xdr:row>0</xdr:row>
      <xdr:rowOff>97638</xdr:rowOff>
    </xdr:from>
    <xdr:to>
      <xdr:col>5</xdr:col>
      <xdr:colOff>1031878</xdr:colOff>
      <xdr:row>3</xdr:row>
      <xdr:rowOff>59721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14261" y="97638"/>
          <a:ext cx="400117" cy="41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86590</xdr:colOff>
      <xdr:row>0</xdr:row>
      <xdr:rowOff>129885</xdr:rowOff>
    </xdr:from>
    <xdr:to>
      <xdr:col>1</xdr:col>
      <xdr:colOff>294394</xdr:colOff>
      <xdr:row>3</xdr:row>
      <xdr:rowOff>31024</xdr:rowOff>
    </xdr:to>
    <xdr:pic>
      <xdr:nvPicPr>
        <xdr:cNvPr id="7" name="Imagen 7" descr="escud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90" y="129885"/>
          <a:ext cx="363668" cy="420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540856</xdr:colOff>
      <xdr:row>0</xdr:row>
      <xdr:rowOff>132265</xdr:rowOff>
    </xdr:from>
    <xdr:to>
      <xdr:col>8</xdr:col>
      <xdr:colOff>940973</xdr:colOff>
      <xdr:row>3</xdr:row>
      <xdr:rowOff>27241</xdr:rowOff>
    </xdr:to>
    <xdr:pic>
      <xdr:nvPicPr>
        <xdr:cNvPr id="8" name="Imagen 8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1674" y="132265"/>
          <a:ext cx="400117" cy="41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116852</xdr:rowOff>
    </xdr:from>
    <xdr:to>
      <xdr:col>0</xdr:col>
      <xdr:colOff>542925</xdr:colOff>
      <xdr:row>3</xdr:row>
      <xdr:rowOff>94171</xdr:rowOff>
    </xdr:to>
    <xdr:pic>
      <xdr:nvPicPr>
        <xdr:cNvPr id="4" name="Imagen 7" descr="escud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6852"/>
          <a:ext cx="419100" cy="484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347759</xdr:colOff>
      <xdr:row>0</xdr:row>
      <xdr:rowOff>129696</xdr:rowOff>
    </xdr:from>
    <xdr:to>
      <xdr:col>10</xdr:col>
      <xdr:colOff>808864</xdr:colOff>
      <xdr:row>3</xdr:row>
      <xdr:rowOff>99913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9984" y="129696"/>
          <a:ext cx="461105" cy="47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98961</xdr:colOff>
      <xdr:row>0</xdr:row>
      <xdr:rowOff>111331</xdr:rowOff>
    </xdr:from>
    <xdr:to>
      <xdr:col>0</xdr:col>
      <xdr:colOff>463880</xdr:colOff>
      <xdr:row>3</xdr:row>
      <xdr:rowOff>75767</xdr:rowOff>
    </xdr:to>
    <xdr:pic>
      <xdr:nvPicPr>
        <xdr:cNvPr id="4" name="Imagen 7" descr="escudo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1" y="111331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683237</xdr:colOff>
      <xdr:row>0</xdr:row>
      <xdr:rowOff>124176</xdr:rowOff>
    </xdr:from>
    <xdr:to>
      <xdr:col>3</xdr:col>
      <xdr:colOff>1084731</xdr:colOff>
      <xdr:row>3</xdr:row>
      <xdr:rowOff>82429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0331" y="124176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139212</xdr:colOff>
      <xdr:row>0</xdr:row>
      <xdr:rowOff>124557</xdr:rowOff>
    </xdr:from>
    <xdr:to>
      <xdr:col>2</xdr:col>
      <xdr:colOff>181746</xdr:colOff>
      <xdr:row>3</xdr:row>
      <xdr:rowOff>41130</xdr:rowOff>
    </xdr:to>
    <xdr:pic>
      <xdr:nvPicPr>
        <xdr:cNvPr id="3" name="Imagen 7" descr="escudo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12" y="124557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751654</xdr:colOff>
      <xdr:row>0</xdr:row>
      <xdr:rowOff>154720</xdr:rowOff>
    </xdr:from>
    <xdr:to>
      <xdr:col>8</xdr:col>
      <xdr:colOff>287238</xdr:colOff>
      <xdr:row>3</xdr:row>
      <xdr:rowOff>65110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9199" y="154720"/>
          <a:ext cx="401494" cy="429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120739</xdr:colOff>
      <xdr:row>0</xdr:row>
      <xdr:rowOff>73785</xdr:rowOff>
    </xdr:from>
    <xdr:to>
      <xdr:col>1</xdr:col>
      <xdr:colOff>237471</xdr:colOff>
      <xdr:row>2</xdr:row>
      <xdr:rowOff>153821</xdr:rowOff>
    </xdr:to>
    <xdr:pic>
      <xdr:nvPicPr>
        <xdr:cNvPr id="3" name="Imagen 7" descr="escudo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39" y="73785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412747</xdr:colOff>
      <xdr:row>0</xdr:row>
      <xdr:rowOff>79922</xdr:rowOff>
    </xdr:from>
    <xdr:to>
      <xdr:col>7</xdr:col>
      <xdr:colOff>814241</xdr:colOff>
      <xdr:row>2</xdr:row>
      <xdr:rowOff>153775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8715" y="79922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115221</xdr:colOff>
      <xdr:row>0</xdr:row>
      <xdr:rowOff>69133</xdr:rowOff>
    </xdr:from>
    <xdr:to>
      <xdr:col>1</xdr:col>
      <xdr:colOff>480140</xdr:colOff>
      <xdr:row>3</xdr:row>
      <xdr:rowOff>53421</xdr:rowOff>
    </xdr:to>
    <xdr:pic>
      <xdr:nvPicPr>
        <xdr:cNvPr id="3" name="Imagen 7" descr="escud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13" y="69133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525617</xdr:colOff>
      <xdr:row>0</xdr:row>
      <xdr:rowOff>75269</xdr:rowOff>
    </xdr:from>
    <xdr:to>
      <xdr:col>7</xdr:col>
      <xdr:colOff>873780</xdr:colOff>
      <xdr:row>3</xdr:row>
      <xdr:rowOff>65809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411" y="75269"/>
          <a:ext cx="405313" cy="41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138265</xdr:colOff>
      <xdr:row>0</xdr:row>
      <xdr:rowOff>69133</xdr:rowOff>
    </xdr:from>
    <xdr:to>
      <xdr:col>1</xdr:col>
      <xdr:colOff>503184</xdr:colOff>
      <xdr:row>3</xdr:row>
      <xdr:rowOff>53421</xdr:rowOff>
    </xdr:to>
    <xdr:pic>
      <xdr:nvPicPr>
        <xdr:cNvPr id="5" name="Imagen 7" descr="escud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13" y="69133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95250</xdr:rowOff>
    </xdr:from>
    <xdr:to>
      <xdr:col>1</xdr:col>
      <xdr:colOff>349044</xdr:colOff>
      <xdr:row>3</xdr:row>
      <xdr:rowOff>64943</xdr:rowOff>
    </xdr:to>
    <xdr:pic>
      <xdr:nvPicPr>
        <xdr:cNvPr id="3" name="Imagen 7" descr="escudo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95250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424038</xdr:colOff>
      <xdr:row>0</xdr:row>
      <xdr:rowOff>101387</xdr:rowOff>
    </xdr:from>
    <xdr:to>
      <xdr:col>7</xdr:col>
      <xdr:colOff>758857</xdr:colOff>
      <xdr:row>3</xdr:row>
      <xdr:rowOff>64897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9413" y="101387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114300</xdr:rowOff>
    </xdr:from>
    <xdr:to>
      <xdr:col>1</xdr:col>
      <xdr:colOff>469694</xdr:colOff>
      <xdr:row>3</xdr:row>
      <xdr:rowOff>3031</xdr:rowOff>
    </xdr:to>
    <xdr:pic>
      <xdr:nvPicPr>
        <xdr:cNvPr id="3" name="Imagen 7" descr="escudo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364919" cy="422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379588</xdr:colOff>
      <xdr:row>0</xdr:row>
      <xdr:rowOff>120437</xdr:rowOff>
    </xdr:from>
    <xdr:to>
      <xdr:col>7</xdr:col>
      <xdr:colOff>752507</xdr:colOff>
      <xdr:row>3</xdr:row>
      <xdr:rowOff>2985</xdr:rowOff>
    </xdr:to>
    <xdr:pic>
      <xdr:nvPicPr>
        <xdr:cNvPr id="4" name="Imagen 8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7113" y="120437"/>
          <a:ext cx="401494" cy="415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5"/>
  <sheetViews>
    <sheetView tabSelected="1" zoomScale="70" zoomScaleNormal="70" workbookViewId="0">
      <selection activeCell="E65" sqref="E65"/>
    </sheetView>
  </sheetViews>
  <sheetFormatPr baseColWidth="10" defaultColWidth="11.44140625" defaultRowHeight="13.1" x14ac:dyDescent="0.2"/>
  <cols>
    <col min="1" max="1" width="74.44140625" style="284" customWidth="1"/>
    <col min="2" max="2" width="18" style="326" customWidth="1"/>
    <col min="3" max="3" width="18" style="284" customWidth="1"/>
    <col min="4" max="4" width="72.6640625" style="284" customWidth="1"/>
    <col min="5" max="6" width="18" style="316" customWidth="1"/>
    <col min="7" max="7" width="13" style="284" bestFit="1" customWidth="1"/>
    <col min="8" max="16384" width="11.44140625" style="284"/>
  </cols>
  <sheetData>
    <row r="1" spans="1:6" ht="11.95" customHeight="1" x14ac:dyDescent="0.2">
      <c r="A1" s="280"/>
      <c r="B1" s="281"/>
      <c r="C1" s="282" t="s">
        <v>421</v>
      </c>
      <c r="D1" s="281"/>
      <c r="E1" s="281"/>
      <c r="F1" s="283"/>
    </row>
    <row r="2" spans="1:6" ht="11.95" customHeight="1" x14ac:dyDescent="0.2">
      <c r="A2" s="285"/>
      <c r="B2" s="286"/>
      <c r="C2" s="287" t="s">
        <v>418</v>
      </c>
      <c r="D2" s="286"/>
      <c r="E2" s="286"/>
      <c r="F2" s="288"/>
    </row>
    <row r="3" spans="1:6" ht="11.95" customHeight="1" x14ac:dyDescent="0.2">
      <c r="A3" s="285"/>
      <c r="B3" s="286"/>
      <c r="C3" s="287" t="s">
        <v>485</v>
      </c>
      <c r="D3" s="286"/>
      <c r="E3" s="286"/>
      <c r="F3" s="288"/>
    </row>
    <row r="4" spans="1:6" ht="11.95" customHeight="1" thickBot="1" x14ac:dyDescent="0.25">
      <c r="A4" s="289"/>
      <c r="B4" s="290"/>
      <c r="C4" s="291" t="s">
        <v>0</v>
      </c>
      <c r="D4" s="290"/>
      <c r="E4" s="290"/>
      <c r="F4" s="292"/>
    </row>
    <row r="5" spans="1:6" ht="31.6" customHeight="1" thickBot="1" x14ac:dyDescent="0.25">
      <c r="A5" s="293" t="s">
        <v>189</v>
      </c>
      <c r="B5" s="294">
        <v>2021</v>
      </c>
      <c r="C5" s="295" t="s">
        <v>480</v>
      </c>
      <c r="D5" s="295" t="s">
        <v>189</v>
      </c>
      <c r="E5" s="294">
        <v>2021</v>
      </c>
      <c r="F5" s="295" t="s">
        <v>480</v>
      </c>
    </row>
    <row r="6" spans="1:6" ht="13.75" x14ac:dyDescent="0.2">
      <c r="A6" s="296" t="s">
        <v>2</v>
      </c>
      <c r="B6" s="297"/>
      <c r="C6" s="298"/>
      <c r="D6" s="299" t="s">
        <v>3</v>
      </c>
      <c r="E6" s="300"/>
      <c r="F6" s="300"/>
    </row>
    <row r="7" spans="1:6" ht="13.75" x14ac:dyDescent="0.2">
      <c r="A7" s="296" t="s">
        <v>4</v>
      </c>
      <c r="B7" s="301"/>
      <c r="C7" s="302"/>
      <c r="D7" s="299" t="s">
        <v>5</v>
      </c>
      <c r="E7" s="303"/>
      <c r="F7" s="303"/>
    </row>
    <row r="8" spans="1:6" ht="12.8" customHeight="1" x14ac:dyDescent="0.2">
      <c r="A8" s="296" t="s">
        <v>6</v>
      </c>
      <c r="B8" s="300">
        <f>SUM(B9:B15)</f>
        <v>9643453.519999966</v>
      </c>
      <c r="C8" s="300">
        <f>SUM(C9:C15)</f>
        <v>12524756.699999958</v>
      </c>
      <c r="D8" s="299" t="s">
        <v>7</v>
      </c>
      <c r="E8" s="300">
        <f>SUM(E9:E17)</f>
        <v>1155542.01</v>
      </c>
      <c r="F8" s="300">
        <f>SUM(F9:F17)</f>
        <v>3231600.1599999908</v>
      </c>
    </row>
    <row r="9" spans="1:6" ht="13.75" customHeight="1" x14ac:dyDescent="0.2">
      <c r="A9" s="302" t="s">
        <v>8</v>
      </c>
      <c r="B9" s="303">
        <v>15000</v>
      </c>
      <c r="C9" s="303">
        <v>0</v>
      </c>
      <c r="D9" s="304" t="s">
        <v>9</v>
      </c>
      <c r="E9" s="303">
        <v>400887.73</v>
      </c>
      <c r="F9" s="303">
        <v>390339.51999999583</v>
      </c>
    </row>
    <row r="10" spans="1:6" ht="13.75" customHeight="1" x14ac:dyDescent="0.2">
      <c r="A10" s="302" t="s">
        <v>10</v>
      </c>
      <c r="B10" s="303">
        <v>9628453.519999966</v>
      </c>
      <c r="C10" s="303">
        <v>12524756.699999958</v>
      </c>
      <c r="D10" s="304" t="s">
        <v>11</v>
      </c>
      <c r="E10" s="303">
        <v>0</v>
      </c>
      <c r="F10" s="303">
        <v>1210835.7199999932</v>
      </c>
    </row>
    <row r="11" spans="1:6" ht="13.75" customHeight="1" x14ac:dyDescent="0.2">
      <c r="A11" s="302" t="s">
        <v>12</v>
      </c>
      <c r="B11" s="303">
        <v>0</v>
      </c>
      <c r="C11" s="303">
        <v>0</v>
      </c>
      <c r="D11" s="304" t="s">
        <v>13</v>
      </c>
      <c r="E11" s="303">
        <v>0</v>
      </c>
      <c r="F11" s="303">
        <v>0</v>
      </c>
    </row>
    <row r="12" spans="1:6" ht="13.75" customHeight="1" x14ac:dyDescent="0.2">
      <c r="A12" s="302" t="s">
        <v>14</v>
      </c>
      <c r="B12" s="303">
        <v>0</v>
      </c>
      <c r="C12" s="303">
        <v>0</v>
      </c>
      <c r="D12" s="304" t="s">
        <v>15</v>
      </c>
      <c r="E12" s="303">
        <v>0</v>
      </c>
      <c r="F12" s="303">
        <v>0</v>
      </c>
    </row>
    <row r="13" spans="1:6" ht="13.75" customHeight="1" x14ac:dyDescent="0.2">
      <c r="A13" s="302" t="s">
        <v>16</v>
      </c>
      <c r="B13" s="303">
        <v>0</v>
      </c>
      <c r="C13" s="303">
        <v>0</v>
      </c>
      <c r="D13" s="304" t="s">
        <v>17</v>
      </c>
      <c r="E13" s="303">
        <v>0</v>
      </c>
      <c r="F13" s="303">
        <v>0</v>
      </c>
    </row>
    <row r="14" spans="1:6" ht="13.75" customHeight="1" x14ac:dyDescent="0.2">
      <c r="A14" s="302" t="s">
        <v>18</v>
      </c>
      <c r="B14" s="303">
        <v>0</v>
      </c>
      <c r="C14" s="303">
        <v>0</v>
      </c>
      <c r="D14" s="304" t="s">
        <v>19</v>
      </c>
      <c r="E14" s="303">
        <v>0</v>
      </c>
      <c r="F14" s="303">
        <v>0</v>
      </c>
    </row>
    <row r="15" spans="1:6" ht="13.75" customHeight="1" x14ac:dyDescent="0.2">
      <c r="A15" s="302" t="s">
        <v>20</v>
      </c>
      <c r="B15" s="303">
        <v>0</v>
      </c>
      <c r="C15" s="303">
        <v>0</v>
      </c>
      <c r="D15" s="304" t="s">
        <v>21</v>
      </c>
      <c r="E15" s="303">
        <v>754654.28</v>
      </c>
      <c r="F15" s="303">
        <v>1630424.9200000018</v>
      </c>
    </row>
    <row r="16" spans="1:6" ht="13.75" x14ac:dyDescent="0.2">
      <c r="A16" s="305" t="s">
        <v>22</v>
      </c>
      <c r="B16" s="300">
        <f>SUM(B17:B23)</f>
        <v>35587.64999999982</v>
      </c>
      <c r="C16" s="300">
        <f>SUM(C17:C23)</f>
        <v>61654.650000004563</v>
      </c>
      <c r="D16" s="304" t="s">
        <v>23</v>
      </c>
      <c r="E16" s="303">
        <v>0</v>
      </c>
      <c r="F16" s="303">
        <v>0</v>
      </c>
    </row>
    <row r="17" spans="1:6" x14ac:dyDescent="0.2">
      <c r="A17" s="302" t="s">
        <v>24</v>
      </c>
      <c r="B17" s="303">
        <v>0</v>
      </c>
      <c r="C17" s="303">
        <v>0</v>
      </c>
      <c r="D17" s="304" t="s">
        <v>25</v>
      </c>
      <c r="E17" s="303">
        <v>0</v>
      </c>
      <c r="F17" s="303">
        <v>0</v>
      </c>
    </row>
    <row r="18" spans="1:6" ht="13.75" x14ac:dyDescent="0.2">
      <c r="A18" s="302" t="s">
        <v>26</v>
      </c>
      <c r="B18" s="303">
        <v>0</v>
      </c>
      <c r="C18" s="303">
        <v>24597.370000004768</v>
      </c>
      <c r="D18" s="299" t="s">
        <v>27</v>
      </c>
      <c r="E18" s="300">
        <f>SUM(E19:E21)</f>
        <v>0</v>
      </c>
      <c r="F18" s="300">
        <f>SUM(F19:F21)</f>
        <v>0</v>
      </c>
    </row>
    <row r="19" spans="1:6" x14ac:dyDescent="0.2">
      <c r="A19" s="302" t="s">
        <v>28</v>
      </c>
      <c r="B19" s="303">
        <v>35467.679999999818</v>
      </c>
      <c r="C19" s="303">
        <v>37057.279999999795</v>
      </c>
      <c r="D19" s="304" t="s">
        <v>29</v>
      </c>
      <c r="E19" s="303">
        <v>0</v>
      </c>
      <c r="F19" s="303">
        <v>0</v>
      </c>
    </row>
    <row r="20" spans="1:6" ht="11.95" customHeight="1" x14ac:dyDescent="0.2">
      <c r="A20" s="302" t="s">
        <v>30</v>
      </c>
      <c r="B20" s="303">
        <v>0</v>
      </c>
      <c r="C20" s="303">
        <v>0</v>
      </c>
      <c r="D20" s="304" t="s">
        <v>31</v>
      </c>
      <c r="E20" s="303">
        <v>0</v>
      </c>
      <c r="F20" s="303">
        <v>0</v>
      </c>
    </row>
    <row r="21" spans="1:6" ht="11.95" customHeight="1" x14ac:dyDescent="0.2">
      <c r="A21" s="302" t="s">
        <v>32</v>
      </c>
      <c r="B21" s="303">
        <v>119.97</v>
      </c>
      <c r="C21" s="303">
        <v>0</v>
      </c>
      <c r="D21" s="304" t="s">
        <v>33</v>
      </c>
      <c r="E21" s="303">
        <v>0</v>
      </c>
      <c r="F21" s="303">
        <v>0</v>
      </c>
    </row>
    <row r="22" spans="1:6" ht="11.95" customHeight="1" x14ac:dyDescent="0.2">
      <c r="A22" s="302" t="s">
        <v>34</v>
      </c>
      <c r="B22" s="303">
        <v>0</v>
      </c>
      <c r="C22" s="303">
        <v>0</v>
      </c>
      <c r="D22" s="299" t="s">
        <v>35</v>
      </c>
      <c r="E22" s="300">
        <f>SUM(E23:E24)</f>
        <v>0</v>
      </c>
      <c r="F22" s="300">
        <f>SUM(F23:F24)</f>
        <v>0</v>
      </c>
    </row>
    <row r="23" spans="1:6" ht="11.95" customHeight="1" x14ac:dyDescent="0.2">
      <c r="A23" s="302" t="s">
        <v>36</v>
      </c>
      <c r="B23" s="308">
        <v>0</v>
      </c>
      <c r="C23" s="303">
        <v>0</v>
      </c>
      <c r="D23" s="304" t="s">
        <v>37</v>
      </c>
      <c r="E23" s="303">
        <v>0</v>
      </c>
      <c r="F23" s="303">
        <v>0</v>
      </c>
    </row>
    <row r="24" spans="1:6" ht="11.95" customHeight="1" x14ac:dyDescent="0.2">
      <c r="A24" s="296" t="s">
        <v>38</v>
      </c>
      <c r="B24" s="327">
        <f>SUM(B25:B29)</f>
        <v>78131.14</v>
      </c>
      <c r="C24" s="300">
        <f>SUM(C25:C29)</f>
        <v>20268.179999999935</v>
      </c>
      <c r="D24" s="304" t="s">
        <v>39</v>
      </c>
      <c r="E24" s="303">
        <v>0</v>
      </c>
      <c r="F24" s="303">
        <v>0</v>
      </c>
    </row>
    <row r="25" spans="1:6" ht="11.95" customHeight="1" x14ac:dyDescent="0.2">
      <c r="A25" s="302" t="s">
        <v>451</v>
      </c>
      <c r="B25" s="308">
        <v>78131.14</v>
      </c>
      <c r="C25" s="303">
        <v>20268.179999999935</v>
      </c>
      <c r="D25" s="299" t="s">
        <v>40</v>
      </c>
      <c r="E25" s="300">
        <v>0</v>
      </c>
      <c r="F25" s="300">
        <v>0</v>
      </c>
    </row>
    <row r="26" spans="1:6" ht="11.95" customHeight="1" x14ac:dyDescent="0.2">
      <c r="A26" s="302" t="s">
        <v>450</v>
      </c>
      <c r="B26" s="308">
        <v>0</v>
      </c>
      <c r="C26" s="303">
        <v>0</v>
      </c>
      <c r="D26" s="299" t="s">
        <v>41</v>
      </c>
      <c r="E26" s="300">
        <f>SUM(E27:E29)</f>
        <v>0</v>
      </c>
      <c r="F26" s="300">
        <f>SUM(F27:F29)</f>
        <v>0</v>
      </c>
    </row>
    <row r="27" spans="1:6" ht="11.95" customHeight="1" x14ac:dyDescent="0.2">
      <c r="A27" s="302" t="s">
        <v>42</v>
      </c>
      <c r="B27" s="308">
        <v>0</v>
      </c>
      <c r="C27" s="303">
        <v>0</v>
      </c>
      <c r="D27" s="304" t="s">
        <v>43</v>
      </c>
      <c r="E27" s="303">
        <v>0</v>
      </c>
      <c r="F27" s="303">
        <v>0</v>
      </c>
    </row>
    <row r="28" spans="1:6" ht="11.95" customHeight="1" x14ac:dyDescent="0.2">
      <c r="A28" s="302" t="s">
        <v>44</v>
      </c>
      <c r="B28" s="308">
        <v>0</v>
      </c>
      <c r="C28" s="303">
        <v>0</v>
      </c>
      <c r="D28" s="304" t="s">
        <v>45</v>
      </c>
      <c r="E28" s="303">
        <v>0</v>
      </c>
      <c r="F28" s="303">
        <v>0</v>
      </c>
    </row>
    <row r="29" spans="1:6" ht="11.95" customHeight="1" x14ac:dyDescent="0.2">
      <c r="A29" s="302" t="s">
        <v>46</v>
      </c>
      <c r="B29" s="308">
        <v>0</v>
      </c>
      <c r="C29" s="303">
        <v>0</v>
      </c>
      <c r="D29" s="304" t="s">
        <v>47</v>
      </c>
      <c r="E29" s="303">
        <v>0</v>
      </c>
      <c r="F29" s="303">
        <v>0</v>
      </c>
    </row>
    <row r="30" spans="1:6" ht="11.95" customHeight="1" x14ac:dyDescent="0.2">
      <c r="A30" s="296" t="s">
        <v>48</v>
      </c>
      <c r="B30" s="327">
        <f>SUM(B31:B35)</f>
        <v>0</v>
      </c>
      <c r="C30" s="300">
        <f>SUM(C31:C35)</f>
        <v>0</v>
      </c>
      <c r="D30" s="299" t="s">
        <v>49</v>
      </c>
      <c r="E30" s="327">
        <f>SUM(E31:E36)</f>
        <v>0</v>
      </c>
      <c r="F30" s="300">
        <f>SUM(F31:F36)</f>
        <v>0</v>
      </c>
    </row>
    <row r="31" spans="1:6" ht="11.95" customHeight="1" x14ac:dyDescent="0.2">
      <c r="A31" s="302" t="s">
        <v>50</v>
      </c>
      <c r="B31" s="308">
        <v>0</v>
      </c>
      <c r="C31" s="303">
        <v>0</v>
      </c>
      <c r="D31" s="304" t="s">
        <v>51</v>
      </c>
      <c r="E31" s="308">
        <v>0</v>
      </c>
      <c r="F31" s="303">
        <v>0</v>
      </c>
    </row>
    <row r="32" spans="1:6" ht="11.95" customHeight="1" x14ac:dyDescent="0.2">
      <c r="A32" s="302" t="s">
        <v>52</v>
      </c>
      <c r="B32" s="308">
        <v>0</v>
      </c>
      <c r="C32" s="303">
        <v>0</v>
      </c>
      <c r="D32" s="304" t="s">
        <v>53</v>
      </c>
      <c r="E32" s="308">
        <v>0</v>
      </c>
      <c r="F32" s="303">
        <v>0</v>
      </c>
    </row>
    <row r="33" spans="1:6" ht="11.95" customHeight="1" x14ac:dyDescent="0.2">
      <c r="A33" s="302" t="s">
        <v>54</v>
      </c>
      <c r="B33" s="308">
        <v>0</v>
      </c>
      <c r="C33" s="303">
        <v>0</v>
      </c>
      <c r="D33" s="304" t="s">
        <v>55</v>
      </c>
      <c r="E33" s="308">
        <v>0</v>
      </c>
      <c r="F33" s="303">
        <v>0</v>
      </c>
    </row>
    <row r="34" spans="1:6" ht="11.95" customHeight="1" x14ac:dyDescent="0.2">
      <c r="A34" s="302" t="s">
        <v>56</v>
      </c>
      <c r="B34" s="308">
        <v>0</v>
      </c>
      <c r="C34" s="303">
        <v>0</v>
      </c>
      <c r="D34" s="304" t="s">
        <v>57</v>
      </c>
      <c r="E34" s="308">
        <v>0</v>
      </c>
      <c r="F34" s="303">
        <v>0</v>
      </c>
    </row>
    <row r="35" spans="1:6" ht="11.95" customHeight="1" x14ac:dyDescent="0.2">
      <c r="A35" s="302" t="s">
        <v>58</v>
      </c>
      <c r="B35" s="308">
        <v>0</v>
      </c>
      <c r="C35" s="303">
        <v>0</v>
      </c>
      <c r="D35" s="304" t="s">
        <v>59</v>
      </c>
      <c r="E35" s="308">
        <v>0</v>
      </c>
      <c r="F35" s="303">
        <v>0</v>
      </c>
    </row>
    <row r="36" spans="1:6" ht="11.95" customHeight="1" x14ac:dyDescent="0.2">
      <c r="A36" s="296" t="s">
        <v>60</v>
      </c>
      <c r="B36" s="327">
        <v>0</v>
      </c>
      <c r="C36" s="300">
        <v>0</v>
      </c>
      <c r="D36" s="304" t="s">
        <v>61</v>
      </c>
      <c r="E36" s="308">
        <v>0</v>
      </c>
      <c r="F36" s="303">
        <v>0</v>
      </c>
    </row>
    <row r="37" spans="1:6" ht="11.95" customHeight="1" x14ac:dyDescent="0.2">
      <c r="A37" s="296" t="s">
        <v>62</v>
      </c>
      <c r="B37" s="327">
        <f>SUM(B38:B39)</f>
        <v>0</v>
      </c>
      <c r="C37" s="300">
        <f>SUM(C38:C39)</f>
        <v>0</v>
      </c>
      <c r="D37" s="299" t="s">
        <v>63</v>
      </c>
      <c r="E37" s="327">
        <f>SUM(E38:E40)</f>
        <v>0</v>
      </c>
      <c r="F37" s="300">
        <f>SUM(F38:F40)</f>
        <v>0</v>
      </c>
    </row>
    <row r="38" spans="1:6" ht="11.95" customHeight="1" x14ac:dyDescent="0.2">
      <c r="A38" s="302" t="s">
        <v>64</v>
      </c>
      <c r="B38" s="308">
        <v>0</v>
      </c>
      <c r="C38" s="303">
        <v>0</v>
      </c>
      <c r="D38" s="304" t="s">
        <v>65</v>
      </c>
      <c r="E38" s="308">
        <v>0</v>
      </c>
      <c r="F38" s="303">
        <v>0</v>
      </c>
    </row>
    <row r="39" spans="1:6" ht="11.95" customHeight="1" x14ac:dyDescent="0.2">
      <c r="A39" s="302" t="s">
        <v>66</v>
      </c>
      <c r="B39" s="308">
        <v>0</v>
      </c>
      <c r="C39" s="303">
        <v>0</v>
      </c>
      <c r="D39" s="304" t="s">
        <v>67</v>
      </c>
      <c r="E39" s="308">
        <v>0</v>
      </c>
      <c r="F39" s="303">
        <v>0</v>
      </c>
    </row>
    <row r="40" spans="1:6" ht="11.95" customHeight="1" x14ac:dyDescent="0.2">
      <c r="A40" s="296" t="s">
        <v>68</v>
      </c>
      <c r="B40" s="327">
        <f>SUM(B41:B43)</f>
        <v>0</v>
      </c>
      <c r="C40" s="300">
        <f>SUM(C41:C43)</f>
        <v>90833.540000000008</v>
      </c>
      <c r="D40" s="304" t="s">
        <v>69</v>
      </c>
      <c r="E40" s="308">
        <v>0</v>
      </c>
      <c r="F40" s="303">
        <v>0</v>
      </c>
    </row>
    <row r="41" spans="1:6" ht="11.95" customHeight="1" x14ac:dyDescent="0.2">
      <c r="A41" s="302" t="s">
        <v>70</v>
      </c>
      <c r="B41" s="308">
        <v>0</v>
      </c>
      <c r="C41" s="303">
        <v>90833.540000000008</v>
      </c>
      <c r="D41" s="299" t="s">
        <v>71</v>
      </c>
      <c r="E41" s="327">
        <f>SUM(E42:E43)</f>
        <v>0</v>
      </c>
      <c r="F41" s="300">
        <f>SUM(F42:F43)</f>
        <v>0</v>
      </c>
    </row>
    <row r="42" spans="1:6" ht="11.95" customHeight="1" x14ac:dyDescent="0.2">
      <c r="A42" s="302" t="s">
        <v>72</v>
      </c>
      <c r="B42" s="308">
        <v>0</v>
      </c>
      <c r="C42" s="303">
        <v>0</v>
      </c>
      <c r="D42" s="304" t="s">
        <v>73</v>
      </c>
      <c r="E42" s="308">
        <v>0</v>
      </c>
      <c r="F42" s="303">
        <v>0</v>
      </c>
    </row>
    <row r="43" spans="1:6" ht="11.95" customHeight="1" x14ac:dyDescent="0.2">
      <c r="A43" s="302" t="s">
        <v>74</v>
      </c>
      <c r="B43" s="308">
        <v>0</v>
      </c>
      <c r="C43" s="303">
        <v>0</v>
      </c>
      <c r="D43" s="304" t="s">
        <v>75</v>
      </c>
      <c r="E43" s="308">
        <v>0</v>
      </c>
      <c r="F43" s="303">
        <v>0</v>
      </c>
    </row>
    <row r="44" spans="1:6" ht="11.95" customHeight="1" x14ac:dyDescent="0.2">
      <c r="A44" s="296" t="s">
        <v>76</v>
      </c>
      <c r="B44" s="327">
        <f>+B8+B16+B24+B30+B36+B37+B40</f>
        <v>9757172.309999967</v>
      </c>
      <c r="C44" s="300">
        <f>+C8+C16+C24+C30+C36+C37+C40</f>
        <v>12697513.069999961</v>
      </c>
      <c r="D44" s="299" t="s">
        <v>77</v>
      </c>
      <c r="E44" s="327">
        <f>+E8+E18+E22+E25+E26+E30+E37+E41</f>
        <v>1155542.01</v>
      </c>
      <c r="F44" s="300">
        <f>+F8+F18+F22+F25+F26+F30+F37+F41</f>
        <v>3231600.1599999908</v>
      </c>
    </row>
    <row r="45" spans="1:6" ht="11.95" customHeight="1" x14ac:dyDescent="0.2">
      <c r="A45" s="296" t="s">
        <v>78</v>
      </c>
      <c r="B45" s="327"/>
      <c r="C45" s="300"/>
      <c r="D45" s="299" t="s">
        <v>79</v>
      </c>
      <c r="E45" s="308"/>
      <c r="F45" s="303"/>
    </row>
    <row r="46" spans="1:6" ht="11.95" customHeight="1" x14ac:dyDescent="0.2">
      <c r="A46" s="302" t="s">
        <v>80</v>
      </c>
      <c r="B46" s="308">
        <v>0</v>
      </c>
      <c r="C46" s="303">
        <v>0</v>
      </c>
      <c r="D46" s="304" t="s">
        <v>81</v>
      </c>
      <c r="E46" s="308">
        <v>0</v>
      </c>
      <c r="F46" s="303">
        <v>0</v>
      </c>
    </row>
    <row r="47" spans="1:6" ht="11.95" customHeight="1" x14ac:dyDescent="0.2">
      <c r="A47" s="302" t="s">
        <v>82</v>
      </c>
      <c r="B47" s="308">
        <v>111517.54000000001</v>
      </c>
      <c r="C47" s="303">
        <v>0</v>
      </c>
      <c r="D47" s="304" t="s">
        <v>83</v>
      </c>
      <c r="E47" s="308">
        <v>0</v>
      </c>
      <c r="F47" s="303">
        <v>0</v>
      </c>
    </row>
    <row r="48" spans="1:6" ht="11.95" customHeight="1" x14ac:dyDescent="0.2">
      <c r="A48" s="302" t="s">
        <v>84</v>
      </c>
      <c r="B48" s="308">
        <v>0</v>
      </c>
      <c r="C48" s="303">
        <v>0</v>
      </c>
      <c r="D48" s="304" t="s">
        <v>85</v>
      </c>
      <c r="E48" s="308">
        <v>0</v>
      </c>
      <c r="F48" s="303">
        <v>0</v>
      </c>
    </row>
    <row r="49" spans="1:8" ht="11.95" customHeight="1" x14ac:dyDescent="0.2">
      <c r="A49" s="302" t="s">
        <v>86</v>
      </c>
      <c r="B49" s="308">
        <v>8078998.0800000001</v>
      </c>
      <c r="C49" s="303">
        <v>8874470.6300000008</v>
      </c>
      <c r="D49" s="304" t="s">
        <v>87</v>
      </c>
      <c r="E49" s="308">
        <v>0</v>
      </c>
      <c r="F49" s="303">
        <v>0</v>
      </c>
    </row>
    <row r="50" spans="1:8" ht="11.95" customHeight="1" x14ac:dyDescent="0.2">
      <c r="A50" s="302" t="s">
        <v>88</v>
      </c>
      <c r="B50" s="308">
        <v>0</v>
      </c>
      <c r="C50" s="303">
        <v>0</v>
      </c>
      <c r="D50" s="304" t="s">
        <v>89</v>
      </c>
      <c r="E50" s="308">
        <v>0</v>
      </c>
      <c r="F50" s="303">
        <v>0</v>
      </c>
    </row>
    <row r="51" spans="1:8" ht="11.95" customHeight="1" x14ac:dyDescent="0.2">
      <c r="A51" s="302" t="s">
        <v>90</v>
      </c>
      <c r="B51" s="308">
        <v>-7995463.7700000023</v>
      </c>
      <c r="C51" s="303">
        <v>-8767962.5900000017</v>
      </c>
      <c r="D51" s="304" t="s">
        <v>91</v>
      </c>
      <c r="E51" s="308">
        <v>0</v>
      </c>
      <c r="F51" s="303">
        <v>0</v>
      </c>
    </row>
    <row r="52" spans="1:8" ht="11.95" customHeight="1" x14ac:dyDescent="0.2">
      <c r="A52" s="302" t="s">
        <v>92</v>
      </c>
      <c r="B52" s="308"/>
      <c r="C52" s="303"/>
      <c r="D52" s="299"/>
      <c r="E52" s="308"/>
      <c r="F52" s="303"/>
    </row>
    <row r="53" spans="1:8" ht="11.95" customHeight="1" x14ac:dyDescent="0.2">
      <c r="A53" s="302" t="s">
        <v>93</v>
      </c>
      <c r="B53" s="308"/>
      <c r="C53" s="303"/>
      <c r="D53" s="299" t="s">
        <v>94</v>
      </c>
      <c r="E53" s="327">
        <f>SUM(E46:E51)</f>
        <v>0</v>
      </c>
      <c r="F53" s="300">
        <f>SUM(F46:F51)</f>
        <v>0</v>
      </c>
    </row>
    <row r="54" spans="1:8" ht="11.95" customHeight="1" x14ac:dyDescent="0.2">
      <c r="A54" s="302" t="s">
        <v>95</v>
      </c>
      <c r="B54" s="308"/>
      <c r="C54" s="303"/>
      <c r="D54" s="307"/>
      <c r="E54" s="308"/>
      <c r="F54" s="303"/>
    </row>
    <row r="55" spans="1:8" ht="11.95" customHeight="1" x14ac:dyDescent="0.2">
      <c r="A55" s="302"/>
      <c r="B55" s="306"/>
      <c r="C55" s="301"/>
      <c r="D55" s="299" t="s">
        <v>96</v>
      </c>
      <c r="E55" s="328">
        <f>+E44+E53</f>
        <v>1155542.01</v>
      </c>
      <c r="F55" s="329">
        <f>+F44+F53</f>
        <v>3231600.1599999908</v>
      </c>
    </row>
    <row r="56" spans="1:8" ht="11.95" customHeight="1" x14ac:dyDescent="0.2">
      <c r="A56" s="296" t="s">
        <v>97</v>
      </c>
      <c r="B56" s="327">
        <f>SUM(B46:B54)</f>
        <v>195051.84999999776</v>
      </c>
      <c r="C56" s="300">
        <f>SUM(C46:C54)</f>
        <v>106508.03999999911</v>
      </c>
      <c r="D56" s="304"/>
      <c r="E56" s="308"/>
      <c r="F56" s="303"/>
    </row>
    <row r="57" spans="1:8" ht="11.95" customHeight="1" x14ac:dyDescent="0.2">
      <c r="A57" s="296" t="s">
        <v>99</v>
      </c>
      <c r="B57" s="328">
        <f>+B44+B56</f>
        <v>9952224.1599999648</v>
      </c>
      <c r="C57" s="329">
        <f>+C44+C56</f>
        <v>12804021.10999996</v>
      </c>
      <c r="D57" s="299" t="s">
        <v>98</v>
      </c>
      <c r="E57" s="308"/>
      <c r="F57" s="303"/>
    </row>
    <row r="58" spans="1:8" ht="11.95" customHeight="1" x14ac:dyDescent="0.2">
      <c r="A58" s="302"/>
      <c r="B58" s="301"/>
      <c r="C58" s="301"/>
      <c r="D58" s="299" t="s">
        <v>100</v>
      </c>
      <c r="E58" s="327">
        <f>SUM(E59:E61)</f>
        <v>8078998.0800000001</v>
      </c>
      <c r="F58" s="300">
        <f>SUM(F59:F61)</f>
        <v>8874470.629999999</v>
      </c>
    </row>
    <row r="59" spans="1:8" ht="11.95" customHeight="1" x14ac:dyDescent="0.2">
      <c r="A59" s="302"/>
      <c r="B59" s="301"/>
      <c r="C59" s="301"/>
      <c r="D59" s="304" t="s">
        <v>101</v>
      </c>
      <c r="E59" s="308">
        <v>6993510.2199999997</v>
      </c>
      <c r="F59" s="303">
        <v>7341825.5099999998</v>
      </c>
      <c r="H59" s="284" t="s">
        <v>420</v>
      </c>
    </row>
    <row r="60" spans="1:8" ht="11.95" customHeight="1" x14ac:dyDescent="0.2">
      <c r="A60" s="302"/>
      <c r="B60" s="301"/>
      <c r="C60" s="301"/>
      <c r="D60" s="304" t="s">
        <v>102</v>
      </c>
      <c r="E60" s="308">
        <v>1085487.8600000001</v>
      </c>
      <c r="F60" s="303">
        <v>1532645.12</v>
      </c>
    </row>
    <row r="61" spans="1:8" ht="11.95" customHeight="1" x14ac:dyDescent="0.2">
      <c r="A61" s="302"/>
      <c r="B61" s="301"/>
      <c r="C61" s="301"/>
      <c r="D61" s="304" t="s">
        <v>103</v>
      </c>
      <c r="E61" s="308">
        <v>0</v>
      </c>
      <c r="F61" s="303">
        <v>0</v>
      </c>
    </row>
    <row r="62" spans="1:8" ht="2.95" customHeight="1" x14ac:dyDescent="0.2">
      <c r="A62" s="302"/>
      <c r="B62" s="301"/>
      <c r="C62" s="301"/>
      <c r="D62" s="304"/>
      <c r="E62" s="308"/>
      <c r="F62" s="303"/>
    </row>
    <row r="63" spans="1:8" ht="11.95" customHeight="1" x14ac:dyDescent="0.2">
      <c r="A63" s="302"/>
      <c r="B63" s="301"/>
      <c r="C63" s="301"/>
      <c r="D63" s="299" t="s">
        <v>104</v>
      </c>
      <c r="E63" s="327">
        <f>SUM(E64:E68)</f>
        <v>717684.0700000003</v>
      </c>
      <c r="F63" s="300">
        <f>SUM(F64:F68)</f>
        <v>697950.32000001334</v>
      </c>
    </row>
    <row r="64" spans="1:8" ht="11.95" customHeight="1" x14ac:dyDescent="0.2">
      <c r="A64" s="302"/>
      <c r="B64" s="301"/>
      <c r="C64" s="301"/>
      <c r="D64" s="304" t="s">
        <v>105</v>
      </c>
      <c r="E64" s="308">
        <v>8384585.3799999999</v>
      </c>
      <c r="F64" s="303">
        <v>9120298.1800000127</v>
      </c>
    </row>
    <row r="65" spans="1:8" ht="11.95" customHeight="1" x14ac:dyDescent="0.2">
      <c r="A65" s="302"/>
      <c r="B65" s="301"/>
      <c r="C65" s="301"/>
      <c r="D65" s="304" t="s">
        <v>106</v>
      </c>
      <c r="E65" s="308">
        <v>-7666901.3099999996</v>
      </c>
      <c r="F65" s="303">
        <v>-8422347.8599999994</v>
      </c>
    </row>
    <row r="66" spans="1:8" ht="11.95" customHeight="1" x14ac:dyDescent="0.2">
      <c r="A66" s="302"/>
      <c r="B66" s="301"/>
      <c r="C66" s="301"/>
      <c r="D66" s="304" t="s">
        <v>107</v>
      </c>
      <c r="E66" s="308">
        <v>0</v>
      </c>
      <c r="F66" s="303">
        <v>0</v>
      </c>
    </row>
    <row r="67" spans="1:8" ht="11.95" customHeight="1" x14ac:dyDescent="0.2">
      <c r="A67" s="302"/>
      <c r="B67" s="301"/>
      <c r="C67" s="302"/>
      <c r="D67" s="304" t="s">
        <v>108</v>
      </c>
      <c r="E67" s="308">
        <v>0</v>
      </c>
      <c r="F67" s="303">
        <v>0</v>
      </c>
    </row>
    <row r="68" spans="1:8" ht="11.95" customHeight="1" x14ac:dyDescent="0.2">
      <c r="A68" s="302"/>
      <c r="B68" s="301"/>
      <c r="C68" s="302"/>
      <c r="D68" s="304" t="s">
        <v>109</v>
      </c>
      <c r="E68" s="308">
        <v>0</v>
      </c>
      <c r="F68" s="303">
        <v>0</v>
      </c>
      <c r="G68" s="309"/>
    </row>
    <row r="69" spans="1:8" ht="2.95" customHeight="1" x14ac:dyDescent="0.2">
      <c r="A69" s="302"/>
      <c r="B69" s="301"/>
      <c r="C69" s="302"/>
      <c r="D69" s="304"/>
      <c r="E69" s="308"/>
      <c r="F69" s="303"/>
      <c r="G69" s="309"/>
    </row>
    <row r="70" spans="1:8" ht="11.95" customHeight="1" x14ac:dyDescent="0.2">
      <c r="A70" s="302"/>
      <c r="B70" s="301"/>
      <c r="C70" s="302"/>
      <c r="D70" s="299" t="s">
        <v>484</v>
      </c>
      <c r="E70" s="327">
        <f>SUM(E71:E72)</f>
        <v>0</v>
      </c>
      <c r="F70" s="300">
        <f>SUM(F71:F72)</f>
        <v>0</v>
      </c>
      <c r="G70" s="309"/>
    </row>
    <row r="71" spans="1:8" ht="11.95" customHeight="1" x14ac:dyDescent="0.2">
      <c r="A71" s="302"/>
      <c r="B71" s="301"/>
      <c r="C71" s="302"/>
      <c r="D71" s="304" t="s">
        <v>110</v>
      </c>
      <c r="E71" s="308">
        <v>0</v>
      </c>
      <c r="F71" s="303">
        <v>0</v>
      </c>
      <c r="G71" s="309"/>
    </row>
    <row r="72" spans="1:8" ht="11.95" customHeight="1" x14ac:dyDescent="0.2">
      <c r="A72" s="302"/>
      <c r="B72" s="301"/>
      <c r="C72" s="302"/>
      <c r="D72" s="304" t="s">
        <v>111</v>
      </c>
      <c r="E72" s="308">
        <v>0</v>
      </c>
      <c r="F72" s="303">
        <v>0</v>
      </c>
      <c r="G72" s="309"/>
    </row>
    <row r="73" spans="1:8" ht="2.2999999999999998" customHeight="1" x14ac:dyDescent="0.2">
      <c r="A73" s="302"/>
      <c r="B73" s="301"/>
      <c r="C73" s="302"/>
      <c r="D73" s="304"/>
      <c r="E73" s="308"/>
      <c r="F73" s="303"/>
      <c r="G73" s="309"/>
    </row>
    <row r="74" spans="1:8" ht="11.95" customHeight="1" x14ac:dyDescent="0.2">
      <c r="A74" s="302"/>
      <c r="B74" s="301"/>
      <c r="C74" s="302"/>
      <c r="D74" s="299" t="s">
        <v>112</v>
      </c>
      <c r="E74" s="327">
        <f>+E58+E63+E70</f>
        <v>8796682.1500000004</v>
      </c>
      <c r="F74" s="300">
        <f>+F58+F63+F70</f>
        <v>9572420.9500000123</v>
      </c>
      <c r="G74" s="309"/>
    </row>
    <row r="75" spans="1:8" ht="2.95" customHeight="1" x14ac:dyDescent="0.2">
      <c r="A75" s="302"/>
      <c r="B75" s="301"/>
      <c r="C75" s="302"/>
      <c r="D75" s="304"/>
      <c r="E75" s="303"/>
      <c r="F75" s="303"/>
      <c r="G75" s="309"/>
    </row>
    <row r="76" spans="1:8" ht="11.95" customHeight="1" x14ac:dyDescent="0.2">
      <c r="A76" s="302"/>
      <c r="B76" s="301"/>
      <c r="C76" s="302"/>
      <c r="D76" s="299" t="s">
        <v>113</v>
      </c>
      <c r="E76" s="328">
        <f>+E55+E74</f>
        <v>9952224.1600000001</v>
      </c>
      <c r="F76" s="329">
        <f>+F55+F74</f>
        <v>12804021.110000003</v>
      </c>
      <c r="G76" s="310"/>
      <c r="H76" s="401"/>
    </row>
    <row r="77" spans="1:8" ht="3.8" customHeight="1" x14ac:dyDescent="0.2">
      <c r="A77" s="302"/>
      <c r="B77" s="301"/>
      <c r="C77" s="302"/>
      <c r="D77" s="304"/>
      <c r="E77" s="302"/>
      <c r="F77" s="304"/>
      <c r="G77" s="310"/>
    </row>
    <row r="78" spans="1:8" ht="11.95" hidden="1" customHeight="1" x14ac:dyDescent="0.2">
      <c r="A78" s="302"/>
      <c r="B78" s="301"/>
      <c r="C78" s="302"/>
      <c r="D78" s="304"/>
      <c r="E78" s="308"/>
      <c r="F78" s="303"/>
      <c r="G78" s="309"/>
    </row>
    <row r="79" spans="1:8" ht="11.95" hidden="1" customHeight="1" x14ac:dyDescent="0.2">
      <c r="A79" s="302"/>
      <c r="B79" s="301"/>
      <c r="C79" s="302"/>
      <c r="D79" s="304"/>
      <c r="E79" s="308"/>
      <c r="F79" s="303"/>
      <c r="G79" s="309"/>
    </row>
    <row r="80" spans="1:8" ht="1.5" customHeight="1" thickBot="1" x14ac:dyDescent="0.25">
      <c r="A80" s="311"/>
      <c r="B80" s="312"/>
      <c r="C80" s="311"/>
      <c r="D80" s="313"/>
      <c r="E80" s="314"/>
      <c r="F80" s="315"/>
      <c r="G80" s="309"/>
    </row>
    <row r="81" spans="1:8" x14ac:dyDescent="0.2">
      <c r="A81" s="309"/>
      <c r="B81" s="310"/>
      <c r="C81" s="309"/>
      <c r="D81" s="309"/>
      <c r="G81" s="309"/>
    </row>
    <row r="82" spans="1:8" ht="16.55" customHeight="1" x14ac:dyDescent="0.2">
      <c r="A82" s="309"/>
      <c r="B82" s="310"/>
      <c r="C82" s="309"/>
      <c r="D82" s="309"/>
      <c r="E82" s="317"/>
      <c r="F82" s="317"/>
      <c r="G82" s="309"/>
    </row>
    <row r="83" spans="1:8" ht="13.75" x14ac:dyDescent="0.25">
      <c r="A83" s="318"/>
      <c r="B83" s="318"/>
      <c r="C83" s="318"/>
      <c r="D83" s="318"/>
      <c r="E83" s="318"/>
      <c r="F83" s="317"/>
      <c r="G83" s="318"/>
      <c r="H83" s="319"/>
    </row>
    <row r="84" spans="1:8" ht="15.05" customHeight="1" x14ac:dyDescent="0.25">
      <c r="A84" s="318"/>
      <c r="B84" s="318"/>
      <c r="C84" s="320"/>
      <c r="D84" s="320"/>
      <c r="E84" s="320"/>
      <c r="F84" s="317"/>
      <c r="G84" s="318"/>
      <c r="H84" s="319"/>
    </row>
    <row r="85" spans="1:8" ht="15.05" customHeight="1" x14ac:dyDescent="0.25">
      <c r="A85" s="318"/>
      <c r="B85" s="318"/>
      <c r="C85" s="320"/>
      <c r="D85" s="320"/>
      <c r="E85" s="320"/>
      <c r="F85" s="317"/>
      <c r="G85" s="318"/>
      <c r="H85" s="319"/>
    </row>
    <row r="86" spans="1:8" ht="15.05" customHeight="1" x14ac:dyDescent="0.25">
      <c r="A86" s="318"/>
      <c r="B86" s="318"/>
      <c r="C86" s="320"/>
      <c r="D86" s="320"/>
      <c r="E86" s="320"/>
      <c r="F86" s="317"/>
      <c r="G86" s="318"/>
      <c r="H86" s="319"/>
    </row>
    <row r="87" spans="1:8" ht="15.05" customHeight="1" x14ac:dyDescent="0.25">
      <c r="A87" s="321"/>
      <c r="B87" s="321"/>
      <c r="C87" s="322"/>
      <c r="D87" s="322"/>
      <c r="E87" s="322"/>
      <c r="F87" s="323"/>
      <c r="G87" s="321"/>
      <c r="H87" s="321"/>
    </row>
    <row r="88" spans="1:8" ht="15.05" customHeight="1" x14ac:dyDescent="0.25">
      <c r="A88" s="319"/>
      <c r="B88" s="319"/>
      <c r="C88" s="322"/>
      <c r="D88" s="322"/>
      <c r="E88" s="322"/>
      <c r="F88" s="323"/>
      <c r="G88" s="319"/>
      <c r="H88" s="319"/>
    </row>
    <row r="89" spans="1:8" ht="15.05" customHeight="1" x14ac:dyDescent="0.25">
      <c r="A89" s="319"/>
      <c r="B89" s="319"/>
      <c r="C89" s="322"/>
      <c r="D89" s="322"/>
      <c r="E89" s="322"/>
      <c r="F89" s="323"/>
      <c r="G89" s="319"/>
      <c r="H89" s="319"/>
    </row>
    <row r="90" spans="1:8" ht="15.05" customHeight="1" x14ac:dyDescent="0.25">
      <c r="A90" s="126"/>
      <c r="B90" s="126"/>
      <c r="C90" s="126"/>
      <c r="D90" s="324"/>
      <c r="E90" s="324"/>
      <c r="F90" s="324"/>
    </row>
    <row r="91" spans="1:8" ht="15.05" customHeight="1" x14ac:dyDescent="0.25">
      <c r="A91" s="404"/>
      <c r="B91" s="404"/>
      <c r="C91" s="404"/>
      <c r="D91" s="404"/>
      <c r="E91" s="404"/>
      <c r="F91" s="404"/>
    </row>
    <row r="92" spans="1:8" ht="15.05" customHeight="1" x14ac:dyDescent="0.25">
      <c r="A92" s="126"/>
      <c r="B92" s="325"/>
      <c r="C92" s="126"/>
      <c r="D92" s="126"/>
      <c r="E92" s="324"/>
      <c r="F92" s="324"/>
    </row>
    <row r="93" spans="1:8" ht="15.05" customHeight="1" x14ac:dyDescent="0.25">
      <c r="A93" s="404"/>
      <c r="B93" s="404"/>
      <c r="C93" s="404"/>
      <c r="D93" s="404"/>
      <c r="E93" s="404"/>
      <c r="F93" s="404"/>
    </row>
    <row r="94" spans="1:8" ht="15.05" customHeight="1" x14ac:dyDescent="0.25">
      <c r="A94" s="126"/>
      <c r="B94" s="325"/>
      <c r="C94" s="126"/>
      <c r="D94" s="126"/>
      <c r="E94" s="324"/>
      <c r="F94" s="324"/>
    </row>
    <row r="95" spans="1:8" ht="15.05" customHeight="1" x14ac:dyDescent="0.25">
      <c r="A95" s="404"/>
      <c r="B95" s="404"/>
      <c r="C95" s="404"/>
      <c r="D95" s="404"/>
      <c r="E95" s="404"/>
      <c r="F95" s="404"/>
    </row>
  </sheetData>
  <mergeCells count="3">
    <mergeCell ref="A95:F95"/>
    <mergeCell ref="A91:F91"/>
    <mergeCell ref="A93:F93"/>
  </mergeCells>
  <pageMargins left="0.11811023622047245" right="0.11811023622047245" top="0.47244094488188981" bottom="0" header="0.35433070866141736" footer="0"/>
  <pageSetup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8" zoomScaleNormal="88" workbookViewId="0">
      <selection activeCell="E3" sqref="E3"/>
    </sheetView>
  </sheetViews>
  <sheetFormatPr baseColWidth="10" defaultRowHeight="15.05" x14ac:dyDescent="0.3"/>
  <cols>
    <col min="1" max="1" width="2.33203125" customWidth="1"/>
    <col min="2" max="2" width="44.109375" customWidth="1"/>
    <col min="3" max="6" width="14.6640625" customWidth="1"/>
    <col min="7" max="7" width="14.44140625" customWidth="1"/>
    <col min="8" max="8" width="15" customWidth="1"/>
    <col min="9" max="9" width="15.44140625" customWidth="1"/>
    <col min="10" max="10" width="3.109375" customWidth="1"/>
  </cols>
  <sheetData>
    <row r="1" spans="1:9" ht="13.75" customHeight="1" x14ac:dyDescent="0.3">
      <c r="A1" s="103"/>
      <c r="B1" s="104"/>
      <c r="C1" s="104"/>
      <c r="D1" s="179"/>
      <c r="E1" s="180" t="s">
        <v>421</v>
      </c>
      <c r="F1" s="105"/>
      <c r="G1" s="105"/>
      <c r="H1" s="105"/>
      <c r="I1" s="106"/>
    </row>
    <row r="2" spans="1:9" ht="13.75" customHeight="1" x14ac:dyDescent="0.3">
      <c r="A2" s="87"/>
      <c r="B2" s="88"/>
      <c r="C2" s="162"/>
      <c r="D2" s="163"/>
      <c r="E2" s="164" t="s">
        <v>411</v>
      </c>
      <c r="F2" s="162"/>
      <c r="G2" s="162"/>
      <c r="H2" s="88"/>
      <c r="I2" s="89"/>
    </row>
    <row r="3" spans="1:9" ht="13.75" customHeight="1" x14ac:dyDescent="0.3">
      <c r="A3" s="87"/>
      <c r="B3" s="88"/>
      <c r="C3" s="162"/>
      <c r="D3" s="163"/>
      <c r="E3" s="242" t="s">
        <v>486</v>
      </c>
      <c r="F3" s="243"/>
      <c r="G3" s="162"/>
      <c r="H3" s="88"/>
      <c r="I3" s="89"/>
    </row>
    <row r="4" spans="1:9" ht="13.75" customHeight="1" thickBot="1" x14ac:dyDescent="0.35">
      <c r="A4" s="123"/>
      <c r="B4" s="124"/>
      <c r="C4" s="140"/>
      <c r="D4" s="165"/>
      <c r="E4" s="140" t="s">
        <v>0</v>
      </c>
      <c r="F4" s="140"/>
      <c r="G4" s="140"/>
      <c r="H4" s="124"/>
      <c r="I4" s="120"/>
    </row>
    <row r="5" spans="1:9" ht="24.05" customHeight="1" x14ac:dyDescent="0.3">
      <c r="A5" s="423" t="s">
        <v>114</v>
      </c>
      <c r="B5" s="424"/>
      <c r="C5" s="407" t="s">
        <v>481</v>
      </c>
      <c r="D5" s="405" t="s">
        <v>115</v>
      </c>
      <c r="E5" s="405" t="s">
        <v>116</v>
      </c>
      <c r="F5" s="405" t="s">
        <v>117</v>
      </c>
      <c r="G5" s="407" t="s">
        <v>445</v>
      </c>
      <c r="H5" s="405" t="s">
        <v>118</v>
      </c>
      <c r="I5" s="405" t="s">
        <v>119</v>
      </c>
    </row>
    <row r="6" spans="1:9" ht="39.799999999999997" customHeight="1" x14ac:dyDescent="0.3">
      <c r="A6" s="425"/>
      <c r="B6" s="426"/>
      <c r="C6" s="406"/>
      <c r="D6" s="406"/>
      <c r="E6" s="406"/>
      <c r="F6" s="406"/>
      <c r="G6" s="406"/>
      <c r="H6" s="406"/>
      <c r="I6" s="406"/>
    </row>
    <row r="7" spans="1:9" x14ac:dyDescent="0.3">
      <c r="A7" s="409" t="s">
        <v>120</v>
      </c>
      <c r="B7" s="410"/>
      <c r="C7" s="151">
        <f>+C8+C12</f>
        <v>0</v>
      </c>
      <c r="D7" s="151">
        <f t="shared" ref="D7:I7" si="0">+D8+D12</f>
        <v>0</v>
      </c>
      <c r="E7" s="151">
        <f t="shared" si="0"/>
        <v>0</v>
      </c>
      <c r="F7" s="151">
        <f t="shared" si="0"/>
        <v>0</v>
      </c>
      <c r="G7" s="151">
        <f t="shared" ref="G7:G26" si="1">+C7+D7+E7+F7</f>
        <v>0</v>
      </c>
      <c r="H7" s="151">
        <f t="shared" si="0"/>
        <v>0</v>
      </c>
      <c r="I7" s="151">
        <f t="shared" si="0"/>
        <v>0</v>
      </c>
    </row>
    <row r="8" spans="1:9" x14ac:dyDescent="0.3">
      <c r="A8" s="409" t="s">
        <v>121</v>
      </c>
      <c r="B8" s="410"/>
      <c r="C8" s="151">
        <f>+C9+C10+C11</f>
        <v>0</v>
      </c>
      <c r="D8" s="151">
        <f t="shared" ref="D8:I8" si="2">+D9+D10+D11</f>
        <v>0</v>
      </c>
      <c r="E8" s="151">
        <f t="shared" si="2"/>
        <v>0</v>
      </c>
      <c r="F8" s="151">
        <f t="shared" si="2"/>
        <v>0</v>
      </c>
      <c r="G8" s="151">
        <f t="shared" si="1"/>
        <v>0</v>
      </c>
      <c r="H8" s="151">
        <f t="shared" si="2"/>
        <v>0</v>
      </c>
      <c r="I8" s="151">
        <f t="shared" si="2"/>
        <v>0</v>
      </c>
    </row>
    <row r="9" spans="1:9" x14ac:dyDescent="0.3">
      <c r="A9" s="152"/>
      <c r="B9" s="153" t="s">
        <v>122</v>
      </c>
      <c r="C9" s="154">
        <v>0</v>
      </c>
      <c r="D9" s="154">
        <v>0</v>
      </c>
      <c r="E9" s="154">
        <v>0</v>
      </c>
      <c r="F9" s="154">
        <v>0</v>
      </c>
      <c r="G9" s="154">
        <f t="shared" si="1"/>
        <v>0</v>
      </c>
      <c r="H9" s="154">
        <f t="shared" ref="H9:H11" si="3">+D9+E9+F9+G9</f>
        <v>0</v>
      </c>
      <c r="I9" s="154">
        <f t="shared" ref="I9:I11" si="4">+E9+F9+G9+H9</f>
        <v>0</v>
      </c>
    </row>
    <row r="10" spans="1:9" x14ac:dyDescent="0.3">
      <c r="A10" s="155"/>
      <c r="B10" s="153" t="s">
        <v>123</v>
      </c>
      <c r="C10" s="154">
        <v>0</v>
      </c>
      <c r="D10" s="154">
        <v>0</v>
      </c>
      <c r="E10" s="154">
        <v>0</v>
      </c>
      <c r="F10" s="154">
        <v>0</v>
      </c>
      <c r="G10" s="154">
        <f t="shared" si="1"/>
        <v>0</v>
      </c>
      <c r="H10" s="154">
        <f t="shared" si="3"/>
        <v>0</v>
      </c>
      <c r="I10" s="154">
        <f t="shared" si="4"/>
        <v>0</v>
      </c>
    </row>
    <row r="11" spans="1:9" x14ac:dyDescent="0.3">
      <c r="A11" s="155"/>
      <c r="B11" s="153" t="s">
        <v>124</v>
      </c>
      <c r="C11" s="154">
        <v>0</v>
      </c>
      <c r="D11" s="154">
        <v>0</v>
      </c>
      <c r="E11" s="154">
        <v>0</v>
      </c>
      <c r="F11" s="154">
        <v>0</v>
      </c>
      <c r="G11" s="154">
        <f t="shared" si="1"/>
        <v>0</v>
      </c>
      <c r="H11" s="154">
        <f t="shared" si="3"/>
        <v>0</v>
      </c>
      <c r="I11" s="154">
        <f t="shared" si="4"/>
        <v>0</v>
      </c>
    </row>
    <row r="12" spans="1:9" x14ac:dyDescent="0.3">
      <c r="A12" s="409" t="s">
        <v>125</v>
      </c>
      <c r="B12" s="410"/>
      <c r="C12" s="151">
        <f>+C13+C14+C15</f>
        <v>0</v>
      </c>
      <c r="D12" s="151">
        <f t="shared" ref="D12:I12" si="5">+D13+D14+D15</f>
        <v>0</v>
      </c>
      <c r="E12" s="151">
        <f t="shared" si="5"/>
        <v>0</v>
      </c>
      <c r="F12" s="151">
        <f t="shared" si="5"/>
        <v>0</v>
      </c>
      <c r="G12" s="151">
        <f t="shared" si="1"/>
        <v>0</v>
      </c>
      <c r="H12" s="151">
        <f t="shared" si="5"/>
        <v>0</v>
      </c>
      <c r="I12" s="151">
        <f t="shared" si="5"/>
        <v>0</v>
      </c>
    </row>
    <row r="13" spans="1:9" x14ac:dyDescent="0.3">
      <c r="A13" s="152"/>
      <c r="B13" s="153" t="s">
        <v>126</v>
      </c>
      <c r="C13" s="154">
        <v>0</v>
      </c>
      <c r="D13" s="154">
        <v>0</v>
      </c>
      <c r="E13" s="154">
        <v>0</v>
      </c>
      <c r="F13" s="154">
        <v>0</v>
      </c>
      <c r="G13" s="154">
        <f t="shared" si="1"/>
        <v>0</v>
      </c>
      <c r="H13" s="154">
        <f t="shared" ref="H13:H15" si="6">+D13+E13+F13+G13</f>
        <v>0</v>
      </c>
      <c r="I13" s="154">
        <f t="shared" ref="I13:I15" si="7">+E13+F13+G13+H13</f>
        <v>0</v>
      </c>
    </row>
    <row r="14" spans="1:9" x14ac:dyDescent="0.3">
      <c r="A14" s="155"/>
      <c r="B14" s="153" t="s">
        <v>127</v>
      </c>
      <c r="C14" s="154">
        <v>0</v>
      </c>
      <c r="D14" s="154">
        <v>0</v>
      </c>
      <c r="E14" s="154">
        <v>0</v>
      </c>
      <c r="F14" s="154">
        <v>0</v>
      </c>
      <c r="G14" s="154">
        <f t="shared" si="1"/>
        <v>0</v>
      </c>
      <c r="H14" s="154">
        <f t="shared" si="6"/>
        <v>0</v>
      </c>
      <c r="I14" s="154">
        <f t="shared" si="7"/>
        <v>0</v>
      </c>
    </row>
    <row r="15" spans="1:9" x14ac:dyDescent="0.3">
      <c r="A15" s="155"/>
      <c r="B15" s="153" t="s">
        <v>128</v>
      </c>
      <c r="C15" s="154">
        <v>0</v>
      </c>
      <c r="D15" s="154">
        <v>0</v>
      </c>
      <c r="E15" s="154">
        <v>0</v>
      </c>
      <c r="F15" s="154">
        <v>0</v>
      </c>
      <c r="G15" s="154">
        <f t="shared" si="1"/>
        <v>0</v>
      </c>
      <c r="H15" s="154">
        <f t="shared" si="6"/>
        <v>0</v>
      </c>
      <c r="I15" s="154">
        <f t="shared" si="7"/>
        <v>0</v>
      </c>
    </row>
    <row r="16" spans="1:9" ht="15.05" customHeight="1" x14ac:dyDescent="0.3">
      <c r="A16" s="409" t="s">
        <v>129</v>
      </c>
      <c r="B16" s="410"/>
      <c r="C16" s="151">
        <v>3231600.1599999908</v>
      </c>
      <c r="D16" s="378"/>
      <c r="E16" s="378"/>
      <c r="F16" s="378"/>
      <c r="G16" s="151">
        <v>1155542.01</v>
      </c>
      <c r="H16" s="378"/>
      <c r="I16" s="378"/>
    </row>
    <row r="17" spans="1:11" ht="20.95" customHeight="1" x14ac:dyDescent="0.3">
      <c r="A17" s="409" t="s">
        <v>130</v>
      </c>
      <c r="B17" s="410"/>
      <c r="C17" s="173">
        <f>C16</f>
        <v>3231600.1599999908</v>
      </c>
      <c r="D17" s="173">
        <v>0</v>
      </c>
      <c r="E17" s="173">
        <v>0</v>
      </c>
      <c r="F17" s="173">
        <f>+F7+F16</f>
        <v>0</v>
      </c>
      <c r="G17" s="173">
        <f>G16</f>
        <v>1155542.01</v>
      </c>
      <c r="H17" s="173">
        <f>SUM(H16)</f>
        <v>0</v>
      </c>
      <c r="I17" s="173">
        <f>SUM(I16)</f>
        <v>0</v>
      </c>
    </row>
    <row r="18" spans="1:11" ht="16.55" customHeight="1" x14ac:dyDescent="0.3">
      <c r="A18" s="409" t="s">
        <v>138</v>
      </c>
      <c r="B18" s="410"/>
      <c r="C18" s="151">
        <f>SUM(C19:C21)</f>
        <v>0</v>
      </c>
      <c r="D18" s="151">
        <f t="shared" ref="D18:I18" si="8">SUM(D19:D21)</f>
        <v>0</v>
      </c>
      <c r="E18" s="151">
        <f t="shared" si="8"/>
        <v>0</v>
      </c>
      <c r="F18" s="151">
        <f t="shared" si="8"/>
        <v>0</v>
      </c>
      <c r="G18" s="151">
        <f t="shared" si="1"/>
        <v>0</v>
      </c>
      <c r="H18" s="151">
        <f t="shared" si="8"/>
        <v>0</v>
      </c>
      <c r="I18" s="151">
        <f t="shared" si="8"/>
        <v>0</v>
      </c>
      <c r="K18" s="183"/>
    </row>
    <row r="19" spans="1:11" x14ac:dyDescent="0.3">
      <c r="A19" s="411" t="s">
        <v>131</v>
      </c>
      <c r="B19" s="412"/>
      <c r="C19" s="154">
        <v>0</v>
      </c>
      <c r="D19" s="154">
        <v>0</v>
      </c>
      <c r="E19" s="154">
        <v>0</v>
      </c>
      <c r="F19" s="154">
        <v>0</v>
      </c>
      <c r="G19" s="154">
        <f t="shared" si="1"/>
        <v>0</v>
      </c>
      <c r="H19" s="154">
        <f t="shared" ref="H19:H22" si="9">+D19+E19+F19+G19</f>
        <v>0</v>
      </c>
      <c r="I19" s="154">
        <f t="shared" ref="I19:I22" si="10">+E19+F19+G19+H19</f>
        <v>0</v>
      </c>
    </row>
    <row r="20" spans="1:11" x14ac:dyDescent="0.3">
      <c r="A20" s="411" t="s">
        <v>132</v>
      </c>
      <c r="B20" s="412"/>
      <c r="C20" s="154">
        <v>0</v>
      </c>
      <c r="D20" s="154">
        <v>0</v>
      </c>
      <c r="E20" s="154">
        <v>0</v>
      </c>
      <c r="F20" s="154">
        <v>0</v>
      </c>
      <c r="G20" s="154">
        <f t="shared" si="1"/>
        <v>0</v>
      </c>
      <c r="H20" s="154">
        <f t="shared" si="9"/>
        <v>0</v>
      </c>
      <c r="I20" s="154">
        <f t="shared" si="10"/>
        <v>0</v>
      </c>
    </row>
    <row r="21" spans="1:11" x14ac:dyDescent="0.3">
      <c r="A21" s="411" t="s">
        <v>133</v>
      </c>
      <c r="B21" s="412"/>
      <c r="C21" s="154">
        <v>0</v>
      </c>
      <c r="D21" s="154">
        <v>0</v>
      </c>
      <c r="E21" s="154">
        <v>0</v>
      </c>
      <c r="F21" s="154">
        <v>0</v>
      </c>
      <c r="G21" s="154">
        <f t="shared" si="1"/>
        <v>0</v>
      </c>
      <c r="H21" s="154">
        <f t="shared" si="9"/>
        <v>0</v>
      </c>
      <c r="I21" s="154">
        <f t="shared" si="10"/>
        <v>0</v>
      </c>
    </row>
    <row r="22" spans="1:11" ht="12.8" customHeight="1" x14ac:dyDescent="0.3">
      <c r="A22" s="414"/>
      <c r="B22" s="415"/>
      <c r="C22" s="154">
        <v>0</v>
      </c>
      <c r="D22" s="154">
        <v>0</v>
      </c>
      <c r="E22" s="154">
        <v>0</v>
      </c>
      <c r="F22" s="154">
        <v>0</v>
      </c>
      <c r="G22" s="154">
        <f t="shared" si="1"/>
        <v>0</v>
      </c>
      <c r="H22" s="154">
        <f t="shared" si="9"/>
        <v>0</v>
      </c>
      <c r="I22" s="154">
        <f t="shared" si="10"/>
        <v>0</v>
      </c>
    </row>
    <row r="23" spans="1:11" ht="23.25" customHeight="1" x14ac:dyDescent="0.3">
      <c r="A23" s="409" t="s">
        <v>134</v>
      </c>
      <c r="B23" s="410"/>
      <c r="C23" s="151">
        <f>SUM(C24:C26)</f>
        <v>0</v>
      </c>
      <c r="D23" s="151">
        <f t="shared" ref="D23:I23" si="11">SUM(D24:D26)</f>
        <v>0</v>
      </c>
      <c r="E23" s="151">
        <f t="shared" si="11"/>
        <v>0</v>
      </c>
      <c r="F23" s="151">
        <f t="shared" si="11"/>
        <v>0</v>
      </c>
      <c r="G23" s="151">
        <f t="shared" si="1"/>
        <v>0</v>
      </c>
      <c r="H23" s="151">
        <f t="shared" si="11"/>
        <v>0</v>
      </c>
      <c r="I23" s="151">
        <f t="shared" si="11"/>
        <v>0</v>
      </c>
    </row>
    <row r="24" spans="1:11" x14ac:dyDescent="0.3">
      <c r="A24" s="411" t="s">
        <v>135</v>
      </c>
      <c r="B24" s="412"/>
      <c r="C24" s="154">
        <v>0</v>
      </c>
      <c r="D24" s="154">
        <v>0</v>
      </c>
      <c r="E24" s="154">
        <v>0</v>
      </c>
      <c r="F24" s="154">
        <v>0</v>
      </c>
      <c r="G24" s="154">
        <f t="shared" si="1"/>
        <v>0</v>
      </c>
      <c r="H24" s="154">
        <f t="shared" ref="H24:H26" si="12">+D24+E24+F24+G24</f>
        <v>0</v>
      </c>
      <c r="I24" s="154">
        <f t="shared" ref="I24:I26" si="13">+E24+F24+G24+H24</f>
        <v>0</v>
      </c>
    </row>
    <row r="25" spans="1:11" x14ac:dyDescent="0.3">
      <c r="A25" s="411" t="s">
        <v>136</v>
      </c>
      <c r="B25" s="412"/>
      <c r="C25" s="154">
        <v>0</v>
      </c>
      <c r="D25" s="154">
        <v>0</v>
      </c>
      <c r="E25" s="154">
        <v>0</v>
      </c>
      <c r="F25" s="154">
        <v>0</v>
      </c>
      <c r="G25" s="154">
        <f t="shared" si="1"/>
        <v>0</v>
      </c>
      <c r="H25" s="154">
        <f t="shared" si="12"/>
        <v>0</v>
      </c>
      <c r="I25" s="154">
        <f t="shared" si="13"/>
        <v>0</v>
      </c>
    </row>
    <row r="26" spans="1:11" ht="15.75" thickBot="1" x14ac:dyDescent="0.35">
      <c r="A26" s="420" t="s">
        <v>137</v>
      </c>
      <c r="B26" s="421"/>
      <c r="C26" s="156">
        <v>0</v>
      </c>
      <c r="D26" s="156">
        <v>0</v>
      </c>
      <c r="E26" s="156">
        <v>0</v>
      </c>
      <c r="F26" s="156">
        <v>0</v>
      </c>
      <c r="G26" s="156">
        <f t="shared" si="1"/>
        <v>0</v>
      </c>
      <c r="H26" s="156">
        <f t="shared" si="12"/>
        <v>0</v>
      </c>
      <c r="I26" s="156">
        <f t="shared" si="13"/>
        <v>0</v>
      </c>
    </row>
    <row r="27" spans="1:11" ht="15.75" thickBot="1" x14ac:dyDescent="0.35">
      <c r="A27" s="96"/>
      <c r="B27" s="96"/>
      <c r="C27" s="96"/>
      <c r="D27" s="96"/>
      <c r="E27" s="96"/>
      <c r="F27" s="96"/>
      <c r="G27" s="96"/>
      <c r="H27" s="96"/>
      <c r="I27" s="96"/>
    </row>
    <row r="28" spans="1:11" x14ac:dyDescent="0.3">
      <c r="A28" s="96"/>
      <c r="B28" s="416" t="s">
        <v>139</v>
      </c>
      <c r="C28" s="157" t="s">
        <v>140</v>
      </c>
      <c r="D28" s="157" t="s">
        <v>142</v>
      </c>
      <c r="E28" s="157" t="s">
        <v>145</v>
      </c>
      <c r="F28" s="407" t="s">
        <v>147</v>
      </c>
      <c r="G28" s="157" t="s">
        <v>148</v>
      </c>
      <c r="H28" s="96"/>
      <c r="I28" s="96"/>
    </row>
    <row r="29" spans="1:11" x14ac:dyDescent="0.3">
      <c r="A29" s="96"/>
      <c r="B29" s="417"/>
      <c r="C29" s="139" t="s">
        <v>141</v>
      </c>
      <c r="D29" s="139" t="s">
        <v>143</v>
      </c>
      <c r="E29" s="139" t="s">
        <v>146</v>
      </c>
      <c r="F29" s="405"/>
      <c r="G29" s="139" t="s">
        <v>149</v>
      </c>
      <c r="H29" s="96"/>
      <c r="I29" s="96"/>
    </row>
    <row r="30" spans="1:11" ht="15.75" thickBot="1" x14ac:dyDescent="0.35">
      <c r="A30" s="96"/>
      <c r="B30" s="418"/>
      <c r="C30" s="158"/>
      <c r="D30" s="141" t="s">
        <v>144</v>
      </c>
      <c r="E30" s="158"/>
      <c r="F30" s="419"/>
      <c r="G30" s="158"/>
      <c r="H30" s="96"/>
      <c r="I30" s="96"/>
    </row>
    <row r="31" spans="1:11" x14ac:dyDescent="0.3">
      <c r="A31" s="96"/>
      <c r="B31" s="159" t="s">
        <v>150</v>
      </c>
      <c r="C31" s="151">
        <f>SUM(C32:C34)</f>
        <v>0</v>
      </c>
      <c r="D31" s="151">
        <f t="shared" ref="D31:G31" si="14">SUM(D32:D34)</f>
        <v>0</v>
      </c>
      <c r="E31" s="151">
        <f t="shared" si="14"/>
        <v>0</v>
      </c>
      <c r="F31" s="151">
        <f t="shared" si="14"/>
        <v>0</v>
      </c>
      <c r="G31" s="151">
        <f t="shared" si="14"/>
        <v>0</v>
      </c>
      <c r="H31" s="96"/>
      <c r="I31" s="96"/>
    </row>
    <row r="32" spans="1:11" x14ac:dyDescent="0.3">
      <c r="A32" s="96"/>
      <c r="B32" s="133" t="s">
        <v>151</v>
      </c>
      <c r="C32" s="154">
        <v>0</v>
      </c>
      <c r="D32" s="154">
        <v>0</v>
      </c>
      <c r="E32" s="154">
        <v>0</v>
      </c>
      <c r="F32" s="154">
        <v>0</v>
      </c>
      <c r="G32" s="154">
        <v>0</v>
      </c>
      <c r="H32" s="96"/>
      <c r="I32" s="96"/>
    </row>
    <row r="33" spans="1:11" x14ac:dyDescent="0.3">
      <c r="A33" s="96"/>
      <c r="B33" s="133" t="s">
        <v>152</v>
      </c>
      <c r="C33" s="154">
        <v>0</v>
      </c>
      <c r="D33" s="154">
        <v>0</v>
      </c>
      <c r="E33" s="154">
        <v>0</v>
      </c>
      <c r="F33" s="154">
        <v>0</v>
      </c>
      <c r="G33" s="154">
        <v>0</v>
      </c>
      <c r="H33" s="96"/>
      <c r="I33" s="96"/>
    </row>
    <row r="34" spans="1:11" ht="15.75" thickBot="1" x14ac:dyDescent="0.35">
      <c r="A34" s="96"/>
      <c r="B34" s="160" t="s">
        <v>153</v>
      </c>
      <c r="C34" s="161">
        <v>0</v>
      </c>
      <c r="D34" s="156">
        <v>0</v>
      </c>
      <c r="E34" s="156">
        <v>0</v>
      </c>
      <c r="F34" s="156">
        <v>0</v>
      </c>
      <c r="G34" s="161">
        <v>0</v>
      </c>
      <c r="H34" s="96"/>
      <c r="I34" s="96"/>
    </row>
    <row r="35" spans="1:11" x14ac:dyDescent="0.3">
      <c r="A35" s="90"/>
      <c r="B35" s="90"/>
      <c r="C35" s="90"/>
      <c r="D35" s="90"/>
      <c r="E35" s="90"/>
      <c r="F35" s="90"/>
      <c r="G35" s="90"/>
      <c r="H35" s="90"/>
      <c r="I35" s="90"/>
    </row>
    <row r="36" spans="1:11" x14ac:dyDescent="0.3">
      <c r="A36" s="90"/>
      <c r="B36" s="96"/>
      <c r="C36" s="96"/>
      <c r="D36" s="96"/>
      <c r="E36" s="96"/>
      <c r="F36" s="96"/>
      <c r="G36" s="96"/>
      <c r="H36" s="96"/>
      <c r="I36" s="96"/>
      <c r="J36" s="5"/>
      <c r="K36" s="5"/>
    </row>
    <row r="37" spans="1:11" ht="44.2" customHeight="1" x14ac:dyDescent="0.3"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x14ac:dyDescent="0.3">
      <c r="B38" s="99"/>
      <c r="C38" s="99"/>
      <c r="D38" s="99"/>
      <c r="E38" s="99"/>
      <c r="F38" s="99"/>
      <c r="G38" s="99"/>
      <c r="H38" s="99"/>
      <c r="I38" s="100"/>
      <c r="J38" s="99"/>
      <c r="K38" s="93"/>
    </row>
    <row r="39" spans="1:11" s="90" customFormat="1" ht="12.45" x14ac:dyDescent="0.25">
      <c r="B39" s="184"/>
      <c r="C39" s="102"/>
      <c r="D39" s="185"/>
      <c r="E39" s="184"/>
      <c r="F39" s="184"/>
      <c r="G39" s="101"/>
      <c r="H39" s="422"/>
      <c r="I39" s="422"/>
      <c r="J39" s="422"/>
      <c r="K39" s="95"/>
    </row>
    <row r="40" spans="1:11" s="90" customFormat="1" ht="12.8" customHeight="1" x14ac:dyDescent="0.25">
      <c r="B40" s="184"/>
      <c r="C40" s="102"/>
      <c r="D40" s="185"/>
      <c r="E40" s="184"/>
      <c r="F40" s="184"/>
      <c r="G40" s="101"/>
      <c r="H40" s="422"/>
      <c r="I40" s="422"/>
      <c r="J40" s="422"/>
      <c r="K40" s="95"/>
    </row>
    <row r="41" spans="1:11" s="90" customFormat="1" ht="12.45" x14ac:dyDescent="0.25">
      <c r="B41" s="95"/>
      <c r="C41" s="95"/>
      <c r="D41" s="186"/>
      <c r="E41" s="98"/>
      <c r="F41" s="98"/>
      <c r="G41" s="94"/>
      <c r="H41" s="186"/>
      <c r="I41" s="187"/>
      <c r="J41" s="186"/>
      <c r="K41" s="95"/>
    </row>
    <row r="42" spans="1:11" x14ac:dyDescent="0.3">
      <c r="B42" s="97"/>
      <c r="C42" s="97"/>
      <c r="D42" s="97"/>
      <c r="E42" s="98"/>
      <c r="F42" s="98"/>
      <c r="G42" s="98"/>
      <c r="H42" s="97"/>
      <c r="I42" s="5"/>
      <c r="J42" s="97"/>
      <c r="K42" s="97"/>
    </row>
    <row r="43" spans="1:11" x14ac:dyDescent="0.3">
      <c r="B43" s="116"/>
      <c r="C43" s="97"/>
      <c r="D43" s="108"/>
      <c r="E43" s="98"/>
      <c r="F43" s="98"/>
      <c r="G43" s="98"/>
      <c r="H43" s="108"/>
      <c r="I43" s="5"/>
      <c r="J43" s="108"/>
      <c r="K43" s="108"/>
    </row>
    <row r="44" spans="1:11" ht="2.95" customHeight="1" x14ac:dyDescent="0.3">
      <c r="B44" s="116"/>
      <c r="C44" s="97"/>
      <c r="D44" s="97"/>
      <c r="E44" s="98"/>
      <c r="F44" s="98"/>
      <c r="G44" s="98"/>
      <c r="H44" s="97"/>
      <c r="I44" s="5"/>
      <c r="J44" s="97"/>
      <c r="K44" s="97"/>
    </row>
    <row r="45" spans="1:11" ht="8.1999999999999993" hidden="1" customHeight="1" x14ac:dyDescent="0.3">
      <c r="B45" s="97"/>
      <c r="C45" s="97"/>
      <c r="D45" s="97"/>
      <c r="E45" s="98"/>
      <c r="F45" s="98"/>
      <c r="G45" s="98"/>
      <c r="H45" s="97"/>
      <c r="I45" s="5"/>
      <c r="J45" s="97"/>
      <c r="K45" s="97"/>
    </row>
    <row r="46" spans="1:11" ht="29.3" customHeight="1" x14ac:dyDescent="0.3">
      <c r="B46" s="408"/>
      <c r="C46" s="408"/>
      <c r="D46" s="408"/>
      <c r="E46" s="408"/>
      <c r="F46" s="408"/>
      <c r="G46" s="408"/>
      <c r="H46" s="408"/>
      <c r="I46" s="408"/>
      <c r="J46" s="5"/>
      <c r="K46" s="5"/>
    </row>
    <row r="47" spans="1:11" ht="7.55" customHeight="1" x14ac:dyDescent="0.3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x14ac:dyDescent="0.3">
      <c r="B48" s="408"/>
      <c r="C48" s="408"/>
      <c r="D48" s="408"/>
      <c r="E48" s="408"/>
      <c r="F48" s="408"/>
      <c r="G48" s="408"/>
      <c r="H48" s="408"/>
      <c r="I48" s="408"/>
      <c r="J48" s="5"/>
      <c r="K48" s="5"/>
    </row>
    <row r="49" spans="2:9" ht="7.55" customHeight="1" x14ac:dyDescent="0.3"/>
    <row r="50" spans="2:9" ht="44.2" customHeight="1" x14ac:dyDescent="0.3">
      <c r="B50" s="413"/>
      <c r="C50" s="413"/>
      <c r="D50" s="413"/>
      <c r="E50" s="413"/>
      <c r="F50" s="413"/>
      <c r="G50" s="413"/>
      <c r="H50" s="413"/>
      <c r="I50" s="413"/>
    </row>
  </sheetData>
  <mergeCells count="29">
    <mergeCell ref="I5:I6"/>
    <mergeCell ref="A5:B6"/>
    <mergeCell ref="B48:I48"/>
    <mergeCell ref="B50:I50"/>
    <mergeCell ref="A22:B22"/>
    <mergeCell ref="B28:B30"/>
    <mergeCell ref="F28:F30"/>
    <mergeCell ref="A23:B23"/>
    <mergeCell ref="A24:B24"/>
    <mergeCell ref="A25:B25"/>
    <mergeCell ref="A26:B26"/>
    <mergeCell ref="H39:J39"/>
    <mergeCell ref="H40:J40"/>
    <mergeCell ref="D5:D6"/>
    <mergeCell ref="C5:C6"/>
    <mergeCell ref="G5:G6"/>
    <mergeCell ref="B46:I46"/>
    <mergeCell ref="A7:B7"/>
    <mergeCell ref="A8:B8"/>
    <mergeCell ref="A12:B12"/>
    <mergeCell ref="A16:B16"/>
    <mergeCell ref="A21:B21"/>
    <mergeCell ref="A17:B17"/>
    <mergeCell ref="A18:B18"/>
    <mergeCell ref="A19:B19"/>
    <mergeCell ref="A20:B20"/>
    <mergeCell ref="E5:E6"/>
    <mergeCell ref="F5:F6"/>
    <mergeCell ref="H5:H6"/>
  </mergeCells>
  <pageMargins left="0.74803149606299213" right="0.27559055118110237" top="0.74803149606299213" bottom="0" header="0.70866141732283472" footer="0.19685039370078741"/>
  <pageSetup scale="80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="90" zoomScaleNormal="90" workbookViewId="0">
      <selection activeCell="G31" sqref="G31"/>
    </sheetView>
  </sheetViews>
  <sheetFormatPr baseColWidth="10" defaultColWidth="14.44140625" defaultRowHeight="12.45" x14ac:dyDescent="0.25"/>
  <cols>
    <col min="1" max="1" width="23.44140625" style="247" customWidth="1"/>
    <col min="2" max="2" width="11.5546875" style="247" customWidth="1"/>
    <col min="3" max="16384" width="14.44140625" style="247"/>
  </cols>
  <sheetData>
    <row r="1" spans="1:15" ht="15.05" customHeight="1" x14ac:dyDescent="0.25">
      <c r="A1" s="107"/>
      <c r="B1" s="277"/>
      <c r="C1" s="278"/>
      <c r="D1" s="178"/>
      <c r="E1" s="178" t="s">
        <v>421</v>
      </c>
      <c r="F1" s="277"/>
      <c r="G1" s="277"/>
      <c r="H1" s="277"/>
      <c r="I1" s="244"/>
      <c r="J1" s="244"/>
      <c r="K1" s="245"/>
      <c r="L1" s="246"/>
      <c r="M1" s="246"/>
      <c r="N1" s="246"/>
      <c r="O1" s="246"/>
    </row>
    <row r="2" spans="1:15" ht="12.8" customHeight="1" x14ac:dyDescent="0.25">
      <c r="A2" s="248"/>
      <c r="B2" s="249"/>
      <c r="C2" s="250"/>
      <c r="D2" s="251"/>
      <c r="E2" s="251" t="s">
        <v>416</v>
      </c>
      <c r="F2" s="252"/>
      <c r="G2" s="252"/>
      <c r="H2" s="252"/>
      <c r="I2" s="252"/>
      <c r="J2" s="252"/>
      <c r="K2" s="253"/>
      <c r="L2" s="254"/>
      <c r="M2" s="254"/>
      <c r="N2" s="254"/>
      <c r="O2" s="254"/>
    </row>
    <row r="3" spans="1:15" x14ac:dyDescent="0.25">
      <c r="A3" s="248"/>
      <c r="B3" s="249"/>
      <c r="C3" s="255"/>
      <c r="D3" s="251"/>
      <c r="E3" s="256" t="s">
        <v>486</v>
      </c>
      <c r="F3" s="256"/>
      <c r="G3" s="256"/>
      <c r="H3" s="256"/>
      <c r="I3" s="256"/>
      <c r="J3" s="256"/>
      <c r="K3" s="257"/>
      <c r="L3" s="258"/>
      <c r="M3" s="258"/>
      <c r="N3" s="258"/>
      <c r="O3" s="258"/>
    </row>
    <row r="4" spans="1:15" ht="13.1" thickBot="1" x14ac:dyDescent="0.3">
      <c r="A4" s="259"/>
      <c r="B4" s="260"/>
      <c r="C4" s="261"/>
      <c r="D4" s="260"/>
      <c r="E4" s="260" t="s">
        <v>0</v>
      </c>
      <c r="F4" s="260"/>
      <c r="G4" s="260"/>
      <c r="H4" s="260"/>
      <c r="I4" s="262"/>
      <c r="J4" s="262"/>
      <c r="K4" s="263"/>
      <c r="L4" s="246"/>
      <c r="M4" s="246"/>
      <c r="N4" s="246"/>
      <c r="O4" s="246"/>
    </row>
    <row r="5" spans="1:15" ht="111.8" customHeight="1" thickBot="1" x14ac:dyDescent="0.3">
      <c r="A5" s="264" t="s">
        <v>154</v>
      </c>
      <c r="B5" s="265" t="s">
        <v>155</v>
      </c>
      <c r="C5" s="265" t="s">
        <v>156</v>
      </c>
      <c r="D5" s="265" t="s">
        <v>157</v>
      </c>
      <c r="E5" s="265" t="s">
        <v>158</v>
      </c>
      <c r="F5" s="265" t="s">
        <v>159</v>
      </c>
      <c r="G5" s="265" t="s">
        <v>160</v>
      </c>
      <c r="H5" s="265" t="s">
        <v>161</v>
      </c>
      <c r="I5" s="265" t="s">
        <v>487</v>
      </c>
      <c r="J5" s="265" t="s">
        <v>488</v>
      </c>
      <c r="K5" s="265" t="s">
        <v>489</v>
      </c>
    </row>
    <row r="6" spans="1:15" x14ac:dyDescent="0.25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7"/>
    </row>
    <row r="7" spans="1:15" ht="35.35" x14ac:dyDescent="0.25">
      <c r="A7" s="268" t="s">
        <v>162</v>
      </c>
      <c r="B7" s="269"/>
      <c r="C7" s="269"/>
      <c r="D7" s="269"/>
      <c r="E7" s="269">
        <f t="shared" ref="E7:J7" si="0">+E8+E9+E10+E11</f>
        <v>0</v>
      </c>
      <c r="F7" s="269"/>
      <c r="G7" s="269">
        <f t="shared" si="0"/>
        <v>0</v>
      </c>
      <c r="H7" s="269">
        <f t="shared" si="0"/>
        <v>0</v>
      </c>
      <c r="I7" s="269">
        <f t="shared" si="0"/>
        <v>0</v>
      </c>
      <c r="J7" s="269">
        <f t="shared" si="0"/>
        <v>0</v>
      </c>
      <c r="K7" s="269">
        <f>+E7-J7</f>
        <v>0</v>
      </c>
    </row>
    <row r="8" spans="1:15" x14ac:dyDescent="0.25">
      <c r="A8" s="270" t="s">
        <v>163</v>
      </c>
      <c r="B8" s="271"/>
      <c r="C8" s="272"/>
      <c r="D8" s="272"/>
      <c r="E8" s="271">
        <v>0</v>
      </c>
      <c r="F8" s="272"/>
      <c r="G8" s="271">
        <v>0</v>
      </c>
      <c r="H8" s="271">
        <v>0</v>
      </c>
      <c r="I8" s="271">
        <v>0</v>
      </c>
      <c r="J8" s="271">
        <v>0</v>
      </c>
      <c r="K8" s="273">
        <f t="shared" ref="K8:K19" si="1">+E8-J8</f>
        <v>0</v>
      </c>
    </row>
    <row r="9" spans="1:15" x14ac:dyDescent="0.25">
      <c r="A9" s="270" t="s">
        <v>164</v>
      </c>
      <c r="B9" s="271"/>
      <c r="C9" s="272"/>
      <c r="D9" s="272"/>
      <c r="E9" s="271">
        <v>0</v>
      </c>
      <c r="F9" s="272"/>
      <c r="G9" s="271">
        <v>0</v>
      </c>
      <c r="H9" s="271">
        <v>0</v>
      </c>
      <c r="I9" s="271">
        <v>0</v>
      </c>
      <c r="J9" s="271">
        <v>0</v>
      </c>
      <c r="K9" s="273">
        <f t="shared" si="1"/>
        <v>0</v>
      </c>
    </row>
    <row r="10" spans="1:15" x14ac:dyDescent="0.25">
      <c r="A10" s="270" t="s">
        <v>165</v>
      </c>
      <c r="B10" s="271"/>
      <c r="C10" s="272"/>
      <c r="D10" s="272"/>
      <c r="E10" s="271">
        <v>0</v>
      </c>
      <c r="F10" s="272"/>
      <c r="G10" s="271">
        <v>0</v>
      </c>
      <c r="H10" s="271">
        <v>0</v>
      </c>
      <c r="I10" s="271">
        <v>0</v>
      </c>
      <c r="J10" s="271">
        <v>0</v>
      </c>
      <c r="K10" s="273">
        <f t="shared" si="1"/>
        <v>0</v>
      </c>
    </row>
    <row r="11" spans="1:15" x14ac:dyDescent="0.25">
      <c r="A11" s="270" t="s">
        <v>166</v>
      </c>
      <c r="B11" s="271"/>
      <c r="C11" s="272"/>
      <c r="D11" s="272"/>
      <c r="E11" s="271">
        <v>0</v>
      </c>
      <c r="F11" s="272"/>
      <c r="G11" s="271">
        <v>0</v>
      </c>
      <c r="H11" s="271">
        <v>0</v>
      </c>
      <c r="I11" s="271">
        <v>0</v>
      </c>
      <c r="J11" s="271">
        <v>0</v>
      </c>
      <c r="K11" s="273">
        <f t="shared" si="1"/>
        <v>0</v>
      </c>
    </row>
    <row r="12" spans="1:15" x14ac:dyDescent="0.25">
      <c r="A12" s="274"/>
      <c r="B12" s="272"/>
      <c r="C12" s="272"/>
      <c r="D12" s="272"/>
      <c r="E12" s="272"/>
      <c r="F12" s="272"/>
      <c r="G12" s="272"/>
      <c r="H12" s="272"/>
      <c r="I12" s="272"/>
      <c r="J12" s="272"/>
      <c r="K12" s="273">
        <f t="shared" si="1"/>
        <v>0</v>
      </c>
    </row>
    <row r="13" spans="1:15" ht="23.6" x14ac:dyDescent="0.25">
      <c r="A13" s="268" t="s">
        <v>167</v>
      </c>
      <c r="B13" s="269"/>
      <c r="C13" s="269"/>
      <c r="D13" s="269"/>
      <c r="E13" s="269">
        <f t="shared" ref="E13:J13" si="2">+E14+E15+E16+E17</f>
        <v>0</v>
      </c>
      <c r="F13" s="269"/>
      <c r="G13" s="269">
        <f t="shared" si="2"/>
        <v>0</v>
      </c>
      <c r="H13" s="269">
        <f t="shared" si="2"/>
        <v>0</v>
      </c>
      <c r="I13" s="269">
        <f t="shared" si="2"/>
        <v>0</v>
      </c>
      <c r="J13" s="269">
        <f t="shared" si="2"/>
        <v>0</v>
      </c>
      <c r="K13" s="269">
        <f t="shared" si="1"/>
        <v>0</v>
      </c>
    </row>
    <row r="14" spans="1:15" x14ac:dyDescent="0.25">
      <c r="A14" s="270" t="s">
        <v>168</v>
      </c>
      <c r="B14" s="271"/>
      <c r="C14" s="272"/>
      <c r="D14" s="272"/>
      <c r="E14" s="271">
        <v>0</v>
      </c>
      <c r="F14" s="272"/>
      <c r="G14" s="271">
        <v>0</v>
      </c>
      <c r="H14" s="271">
        <v>0</v>
      </c>
      <c r="I14" s="271">
        <v>0</v>
      </c>
      <c r="J14" s="271">
        <v>0</v>
      </c>
      <c r="K14" s="273">
        <f t="shared" si="1"/>
        <v>0</v>
      </c>
    </row>
    <row r="15" spans="1:15" x14ac:dyDescent="0.25">
      <c r="A15" s="270" t="s">
        <v>169</v>
      </c>
      <c r="B15" s="271"/>
      <c r="C15" s="272"/>
      <c r="D15" s="272"/>
      <c r="E15" s="271">
        <v>0</v>
      </c>
      <c r="F15" s="272"/>
      <c r="G15" s="271">
        <v>0</v>
      </c>
      <c r="H15" s="271">
        <v>0</v>
      </c>
      <c r="I15" s="271">
        <v>0</v>
      </c>
      <c r="J15" s="271">
        <v>0</v>
      </c>
      <c r="K15" s="273">
        <f t="shared" si="1"/>
        <v>0</v>
      </c>
    </row>
    <row r="16" spans="1:15" x14ac:dyDescent="0.25">
      <c r="A16" s="270" t="s">
        <v>170</v>
      </c>
      <c r="B16" s="271"/>
      <c r="C16" s="272"/>
      <c r="D16" s="272"/>
      <c r="E16" s="271">
        <v>0</v>
      </c>
      <c r="F16" s="272"/>
      <c r="G16" s="271">
        <v>0</v>
      </c>
      <c r="H16" s="271">
        <v>0</v>
      </c>
      <c r="I16" s="271">
        <v>0</v>
      </c>
      <c r="J16" s="271">
        <v>0</v>
      </c>
      <c r="K16" s="273">
        <f t="shared" si="1"/>
        <v>0</v>
      </c>
    </row>
    <row r="17" spans="1:11" x14ac:dyDescent="0.25">
      <c r="A17" s="270" t="s">
        <v>171</v>
      </c>
      <c r="B17" s="271"/>
      <c r="C17" s="272"/>
      <c r="D17" s="272"/>
      <c r="E17" s="271">
        <v>0</v>
      </c>
      <c r="F17" s="272"/>
      <c r="G17" s="271">
        <v>0</v>
      </c>
      <c r="H17" s="271">
        <v>0</v>
      </c>
      <c r="I17" s="271">
        <v>0</v>
      </c>
      <c r="J17" s="271">
        <v>0</v>
      </c>
      <c r="K17" s="273">
        <f t="shared" si="1"/>
        <v>0</v>
      </c>
    </row>
    <row r="18" spans="1:11" x14ac:dyDescent="0.25">
      <c r="A18" s="274"/>
      <c r="B18" s="272"/>
      <c r="C18" s="272"/>
      <c r="D18" s="272"/>
      <c r="E18" s="272"/>
      <c r="F18" s="272"/>
      <c r="G18" s="272"/>
      <c r="H18" s="272"/>
      <c r="I18" s="272"/>
      <c r="J18" s="272"/>
      <c r="K18" s="273">
        <f t="shared" si="1"/>
        <v>0</v>
      </c>
    </row>
    <row r="19" spans="1:11" ht="36" customHeight="1" x14ac:dyDescent="0.25">
      <c r="A19" s="427" t="s">
        <v>172</v>
      </c>
      <c r="B19" s="269"/>
      <c r="C19" s="269"/>
      <c r="D19" s="269"/>
      <c r="E19" s="269">
        <f t="shared" ref="E19:J19" si="3">+E7+E13</f>
        <v>0</v>
      </c>
      <c r="F19" s="269"/>
      <c r="G19" s="269">
        <f t="shared" si="3"/>
        <v>0</v>
      </c>
      <c r="H19" s="269">
        <f t="shared" si="3"/>
        <v>0</v>
      </c>
      <c r="I19" s="269">
        <f t="shared" si="3"/>
        <v>0</v>
      </c>
      <c r="J19" s="269">
        <f t="shared" si="3"/>
        <v>0</v>
      </c>
      <c r="K19" s="269">
        <f t="shared" si="1"/>
        <v>0</v>
      </c>
    </row>
    <row r="20" spans="1:11" ht="15.75" customHeight="1" thickBot="1" x14ac:dyDescent="0.3">
      <c r="A20" s="428"/>
      <c r="B20" s="275"/>
      <c r="C20" s="275"/>
      <c r="D20" s="275"/>
      <c r="E20" s="275"/>
      <c r="F20" s="275"/>
      <c r="G20" s="275"/>
      <c r="H20" s="275"/>
      <c r="I20" s="275"/>
      <c r="J20" s="275"/>
      <c r="K20" s="275"/>
    </row>
    <row r="21" spans="1:11" x14ac:dyDescent="0.25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</row>
    <row r="22" spans="1:11" x14ac:dyDescent="0.25">
      <c r="A22" s="187"/>
      <c r="B22" s="187"/>
      <c r="C22" s="187"/>
      <c r="D22" s="187"/>
      <c r="E22" s="187"/>
      <c r="F22" s="187"/>
      <c r="G22" s="187"/>
      <c r="H22" s="187"/>
      <c r="I22" s="187"/>
      <c r="J22" s="187"/>
      <c r="K22" s="187"/>
    </row>
    <row r="23" spans="1:11" x14ac:dyDescent="0.25">
      <c r="A23" s="187"/>
      <c r="B23" s="187"/>
      <c r="C23" s="187"/>
      <c r="D23" s="187"/>
      <c r="E23" s="187"/>
      <c r="F23" s="187"/>
      <c r="G23" s="187"/>
      <c r="H23" s="187"/>
      <c r="I23" s="187"/>
      <c r="J23" s="187"/>
      <c r="K23" s="187"/>
    </row>
    <row r="24" spans="1:11" ht="24.05" customHeight="1" x14ac:dyDescent="0.25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87"/>
    </row>
    <row r="25" spans="1:11" ht="36" customHeight="1" x14ac:dyDescent="0.25">
      <c r="A25" s="187"/>
      <c r="B25" s="186"/>
      <c r="C25" s="186"/>
      <c r="D25" s="186"/>
      <c r="E25" s="186"/>
      <c r="F25" s="186"/>
      <c r="G25" s="186"/>
      <c r="H25" s="186"/>
      <c r="I25" s="186"/>
      <c r="J25" s="186"/>
      <c r="K25" s="186"/>
    </row>
    <row r="26" spans="1:11" x14ac:dyDescent="0.25">
      <c r="A26" s="187"/>
      <c r="B26" s="186"/>
      <c r="C26" s="186"/>
      <c r="D26" s="186"/>
      <c r="E26" s="98"/>
      <c r="F26" s="98"/>
      <c r="G26" s="98"/>
      <c r="H26" s="186"/>
      <c r="I26" s="186"/>
      <c r="J26" s="186"/>
      <c r="K26" s="186"/>
    </row>
    <row r="27" spans="1:11" x14ac:dyDescent="0.25">
      <c r="A27" s="187"/>
      <c r="B27" s="186"/>
      <c r="C27" s="186"/>
      <c r="D27" s="186"/>
      <c r="E27" s="98"/>
      <c r="F27" s="98"/>
      <c r="G27" s="98"/>
      <c r="H27" s="186"/>
      <c r="I27" s="186"/>
      <c r="J27" s="186"/>
      <c r="K27" s="186"/>
    </row>
    <row r="28" spans="1:11" x14ac:dyDescent="0.25">
      <c r="A28" s="187"/>
      <c r="B28" s="186"/>
      <c r="C28" s="186"/>
      <c r="D28" s="186"/>
      <c r="E28" s="98"/>
      <c r="F28" s="98"/>
      <c r="G28" s="98"/>
      <c r="H28" s="186"/>
      <c r="I28" s="186"/>
      <c r="J28" s="186"/>
      <c r="K28" s="186"/>
    </row>
    <row r="29" spans="1:11" x14ac:dyDescent="0.25">
      <c r="A29" s="187"/>
      <c r="B29" s="186"/>
      <c r="C29" s="186"/>
      <c r="D29" s="186"/>
      <c r="E29" s="98"/>
      <c r="F29" s="98"/>
      <c r="G29" s="98"/>
      <c r="H29" s="186"/>
      <c r="I29" s="186"/>
      <c r="J29" s="186"/>
      <c r="K29" s="186"/>
    </row>
    <row r="30" spans="1:11" x14ac:dyDescent="0.25">
      <c r="A30" s="187"/>
      <c r="B30" s="276"/>
      <c r="C30" s="186"/>
      <c r="D30" s="276"/>
      <c r="E30" s="98"/>
      <c r="F30" s="98"/>
      <c r="G30" s="98"/>
      <c r="H30" s="276"/>
      <c r="I30" s="276"/>
      <c r="J30" s="276"/>
      <c r="K30" s="276"/>
    </row>
    <row r="31" spans="1:11" x14ac:dyDescent="0.25">
      <c r="A31" s="187"/>
      <c r="B31" s="186"/>
      <c r="C31" s="186"/>
      <c r="D31" s="186"/>
      <c r="E31" s="98"/>
      <c r="F31" s="98"/>
      <c r="G31" s="98">
        <v>7</v>
      </c>
      <c r="H31" s="186"/>
      <c r="I31" s="186"/>
      <c r="J31" s="186"/>
      <c r="K31" s="186"/>
    </row>
    <row r="32" spans="1:11" x14ac:dyDescent="0.25">
      <c r="A32" s="187"/>
      <c r="B32" s="186"/>
      <c r="C32" s="186"/>
      <c r="D32" s="186"/>
      <c r="E32" s="98"/>
      <c r="F32" s="98"/>
      <c r="G32" s="98"/>
      <c r="H32" s="186"/>
      <c r="I32" s="186"/>
      <c r="J32" s="186"/>
      <c r="K32" s="186"/>
    </row>
    <row r="33" spans="1:11" x14ac:dyDescent="0.25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</row>
    <row r="34" spans="1:11" x14ac:dyDescent="0.25">
      <c r="A34" s="187"/>
      <c r="B34" s="187"/>
      <c r="C34" s="187"/>
      <c r="D34" s="187"/>
      <c r="E34" s="187"/>
      <c r="F34" s="187"/>
      <c r="G34" s="187"/>
      <c r="H34" s="187"/>
      <c r="I34" s="187"/>
      <c r="J34" s="187"/>
      <c r="K34" s="187"/>
    </row>
    <row r="35" spans="1:11" x14ac:dyDescent="0.25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</row>
  </sheetData>
  <mergeCells count="1">
    <mergeCell ref="A19:A20"/>
  </mergeCells>
  <pageMargins left="0.56000000000000005" right="0.23622047244094491" top="0.9055118110236221" bottom="0.43307086614173229" header="0.31496062992125984" footer="0.43307086614173229"/>
  <pageSetup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96"/>
  <sheetViews>
    <sheetView view="pageBreakPreview" zoomScale="120" zoomScaleNormal="140" zoomScaleSheetLayoutView="120" workbookViewId="0">
      <selection activeCell="A4" sqref="A4:D4"/>
    </sheetView>
  </sheetViews>
  <sheetFormatPr baseColWidth="10" defaultRowHeight="15.05" x14ac:dyDescent="0.3"/>
  <cols>
    <col min="1" max="1" width="65" customWidth="1"/>
    <col min="2" max="4" width="16.88671875" customWidth="1"/>
    <col min="5" max="5" width="1.6640625" customWidth="1"/>
    <col min="6" max="6" width="12.33203125" bestFit="1" customWidth="1"/>
    <col min="7" max="7" width="14.44140625" customWidth="1"/>
    <col min="8" max="8" width="13.6640625" bestFit="1" customWidth="1"/>
  </cols>
  <sheetData>
    <row r="1" spans="1:8" ht="13.75" customHeight="1" x14ac:dyDescent="0.3">
      <c r="A1" s="429" t="s">
        <v>421</v>
      </c>
      <c r="B1" s="430"/>
      <c r="C1" s="430"/>
      <c r="D1" s="431"/>
      <c r="E1" s="52"/>
    </row>
    <row r="2" spans="1:8" ht="11.3" customHeight="1" x14ac:dyDescent="0.3">
      <c r="A2" s="432" t="s">
        <v>417</v>
      </c>
      <c r="B2" s="433"/>
      <c r="C2" s="433"/>
      <c r="D2" s="434"/>
      <c r="E2" s="52"/>
    </row>
    <row r="3" spans="1:8" ht="11.3" customHeight="1" x14ac:dyDescent="0.3">
      <c r="A3" s="435" t="s">
        <v>486</v>
      </c>
      <c r="B3" s="436"/>
      <c r="C3" s="436"/>
      <c r="D3" s="437"/>
      <c r="E3" s="53"/>
    </row>
    <row r="4" spans="1:8" ht="11.3" customHeight="1" x14ac:dyDescent="0.3">
      <c r="A4" s="438" t="s">
        <v>0</v>
      </c>
      <c r="B4" s="439"/>
      <c r="C4" s="439"/>
      <c r="D4" s="440"/>
      <c r="E4" s="52"/>
    </row>
    <row r="5" spans="1:8" ht="3.8" customHeight="1" thickBot="1" x14ac:dyDescent="0.35">
      <c r="A5" s="109"/>
      <c r="B5" s="110"/>
      <c r="C5" s="110"/>
      <c r="D5" s="111"/>
      <c r="E5" s="52"/>
    </row>
    <row r="6" spans="1:8" ht="11.95" customHeight="1" x14ac:dyDescent="0.3">
      <c r="A6" s="441" t="s">
        <v>1</v>
      </c>
      <c r="B6" s="114" t="s">
        <v>173</v>
      </c>
      <c r="C6" s="443" t="s">
        <v>175</v>
      </c>
      <c r="D6" s="119" t="s">
        <v>176</v>
      </c>
    </row>
    <row r="7" spans="1:8" ht="12.8" customHeight="1" thickBot="1" x14ac:dyDescent="0.35">
      <c r="A7" s="442"/>
      <c r="B7" s="115" t="s">
        <v>174</v>
      </c>
      <c r="C7" s="444"/>
      <c r="D7" s="120" t="s">
        <v>177</v>
      </c>
      <c r="F7" s="86"/>
    </row>
    <row r="8" spans="1:8" ht="6.75" customHeight="1" x14ac:dyDescent="0.3">
      <c r="A8" s="6"/>
      <c r="B8" s="166"/>
      <c r="C8" s="7"/>
      <c r="D8" s="7"/>
    </row>
    <row r="9" spans="1:8" ht="11.95" customHeight="1" x14ac:dyDescent="0.3">
      <c r="A9" s="61" t="s">
        <v>178</v>
      </c>
      <c r="B9" s="28">
        <f>+B10+B11+B12</f>
        <v>89477665</v>
      </c>
      <c r="C9" s="26">
        <f>+C10+C11+C12</f>
        <v>44434006</v>
      </c>
      <c r="D9" s="26">
        <f t="shared" ref="D9" si="0">+D10+D11+D12</f>
        <v>44434006</v>
      </c>
      <c r="F9" s="86"/>
      <c r="G9" s="85"/>
    </row>
    <row r="10" spans="1:8" ht="11.95" customHeight="1" x14ac:dyDescent="0.3">
      <c r="A10" s="62" t="s">
        <v>179</v>
      </c>
      <c r="B10" s="29">
        <v>17443056</v>
      </c>
      <c r="C10" s="29">
        <v>8596140</v>
      </c>
      <c r="D10" s="29">
        <v>8596140</v>
      </c>
      <c r="F10" s="86"/>
    </row>
    <row r="11" spans="1:8" ht="11.95" customHeight="1" x14ac:dyDescent="0.3">
      <c r="A11" s="62" t="s">
        <v>180</v>
      </c>
      <c r="B11" s="29">
        <v>72034609</v>
      </c>
      <c r="C11" s="29">
        <v>35837866</v>
      </c>
      <c r="D11" s="29">
        <v>35837866</v>
      </c>
      <c r="F11" s="80"/>
      <c r="H11" s="80"/>
    </row>
    <row r="12" spans="1:8" ht="11.95" customHeight="1" x14ac:dyDescent="0.3">
      <c r="A12" s="62" t="s">
        <v>181</v>
      </c>
      <c r="B12" s="29">
        <v>0</v>
      </c>
      <c r="C12" s="29">
        <v>0</v>
      </c>
      <c r="D12" s="29">
        <v>0</v>
      </c>
    </row>
    <row r="13" spans="1:8" ht="11.95" customHeight="1" x14ac:dyDescent="0.3">
      <c r="A13" s="61" t="s">
        <v>196</v>
      </c>
      <c r="B13" s="28">
        <f>+B14+B15</f>
        <v>89477665</v>
      </c>
      <c r="C13" s="26">
        <f t="shared" ref="C13:D13" si="1">+C14+C15</f>
        <v>36036638.310000002</v>
      </c>
      <c r="D13" s="26">
        <f t="shared" si="1"/>
        <v>35620274.579999998</v>
      </c>
    </row>
    <row r="14" spans="1:8" ht="11.95" customHeight="1" x14ac:dyDescent="0.3">
      <c r="A14" s="62" t="s">
        <v>182</v>
      </c>
      <c r="B14" s="29">
        <v>17443056</v>
      </c>
      <c r="C14" s="29">
        <v>7999516.8200000003</v>
      </c>
      <c r="D14" s="29">
        <v>7984040.8200000003</v>
      </c>
    </row>
    <row r="15" spans="1:8" ht="12.8" customHeight="1" x14ac:dyDescent="0.3">
      <c r="A15" s="62" t="s">
        <v>183</v>
      </c>
      <c r="B15" s="29">
        <v>72034609</v>
      </c>
      <c r="C15" s="29">
        <v>28037121.489999998</v>
      </c>
      <c r="D15" s="29">
        <v>27636233.759999998</v>
      </c>
      <c r="F15" s="80"/>
    </row>
    <row r="16" spans="1:8" hidden="1" x14ac:dyDescent="0.3">
      <c r="A16" s="6"/>
      <c r="B16" s="29">
        <f>23864193.21+2587287</f>
        <v>26451480.210000001</v>
      </c>
      <c r="C16" s="27"/>
      <c r="D16" s="27"/>
    </row>
    <row r="17" spans="1:7" x14ac:dyDescent="0.3">
      <c r="A17" s="79" t="s">
        <v>184</v>
      </c>
      <c r="B17" s="379"/>
      <c r="C17" s="26">
        <f>+C18+C19</f>
        <v>0</v>
      </c>
      <c r="D17" s="26">
        <f>+D18+D19</f>
        <v>0</v>
      </c>
      <c r="F17" s="80"/>
      <c r="G17" s="80"/>
    </row>
    <row r="18" spans="1:7" ht="11.95" customHeight="1" x14ac:dyDescent="0.3">
      <c r="A18" s="62" t="s">
        <v>185</v>
      </c>
      <c r="B18" s="380"/>
      <c r="C18" s="29">
        <v>0</v>
      </c>
      <c r="D18" s="29">
        <v>0</v>
      </c>
      <c r="E18" s="5"/>
    </row>
    <row r="19" spans="1:7" ht="11.95" customHeight="1" x14ac:dyDescent="0.3">
      <c r="A19" s="62" t="s">
        <v>186</v>
      </c>
      <c r="B19" s="380"/>
      <c r="C19" s="29">
        <v>0</v>
      </c>
      <c r="D19" s="29">
        <v>0</v>
      </c>
      <c r="E19" s="5"/>
    </row>
    <row r="20" spans="1:7" hidden="1" x14ac:dyDescent="0.3">
      <c r="A20" s="6"/>
      <c r="B20" s="29"/>
      <c r="C20" s="27"/>
      <c r="D20" s="27"/>
      <c r="E20" s="5"/>
    </row>
    <row r="21" spans="1:7" ht="11.95" customHeight="1" x14ac:dyDescent="0.3">
      <c r="A21" s="61" t="s">
        <v>187</v>
      </c>
      <c r="B21" s="28">
        <f>+B9-B13+B17</f>
        <v>0</v>
      </c>
      <c r="C21" s="365">
        <f>+C9-C13+C17</f>
        <v>8397367.6899999976</v>
      </c>
      <c r="D21" s="365">
        <f>+D9-D13+D17</f>
        <v>8813731.4200000018</v>
      </c>
      <c r="E21" s="5"/>
    </row>
    <row r="22" spans="1:7" hidden="1" x14ac:dyDescent="0.3">
      <c r="A22" s="61"/>
      <c r="B22" s="28">
        <f t="shared" ref="B22" si="2">+B20-B11</f>
        <v>-72034609</v>
      </c>
      <c r="C22" s="366"/>
      <c r="D22" s="367"/>
      <c r="E22" s="5"/>
    </row>
    <row r="23" spans="1:7" x14ac:dyDescent="0.3">
      <c r="A23" s="61" t="s">
        <v>188</v>
      </c>
      <c r="B23" s="28">
        <f>+B21-B12</f>
        <v>0</v>
      </c>
      <c r="C23" s="365">
        <f t="shared" ref="C23:D23" si="3">+C21-C12</f>
        <v>8397367.6899999976</v>
      </c>
      <c r="D23" s="365">
        <f t="shared" si="3"/>
        <v>8813731.4200000018</v>
      </c>
      <c r="E23" s="5"/>
    </row>
    <row r="24" spans="1:7" ht="1.5" customHeight="1" x14ac:dyDescent="0.3">
      <c r="A24" s="61"/>
      <c r="B24" s="29"/>
      <c r="C24" s="27"/>
      <c r="D24" s="29"/>
      <c r="E24" s="5"/>
    </row>
    <row r="25" spans="1:7" ht="21.8" customHeight="1" x14ac:dyDescent="0.3">
      <c r="A25" s="61" t="s">
        <v>443</v>
      </c>
      <c r="B25" s="28">
        <f>+B23-B17</f>
        <v>0</v>
      </c>
      <c r="C25" s="363">
        <f>+C23-C17</f>
        <v>8397367.6899999976</v>
      </c>
      <c r="D25" s="363">
        <f>+D23-D17</f>
        <v>8813731.4200000018</v>
      </c>
      <c r="E25" s="5"/>
      <c r="G25" s="368"/>
    </row>
    <row r="26" spans="1:7" ht="5.25" customHeight="1" thickBot="1" x14ac:dyDescent="0.35">
      <c r="A26" s="8"/>
      <c r="B26" s="47"/>
      <c r="C26" s="10"/>
      <c r="D26" s="10"/>
    </row>
    <row r="27" spans="1:7" ht="4.75" customHeight="1" thickBot="1" x14ac:dyDescent="0.35">
      <c r="A27" s="449"/>
      <c r="B27" s="450"/>
      <c r="C27" s="451"/>
      <c r="D27" s="452"/>
    </row>
    <row r="28" spans="1:7" ht="15.05" customHeight="1" thickBot="1" x14ac:dyDescent="0.35">
      <c r="A28" s="32" t="s">
        <v>189</v>
      </c>
      <c r="B28" s="48" t="s">
        <v>190</v>
      </c>
      <c r="C28" s="125" t="s">
        <v>175</v>
      </c>
      <c r="D28" s="125" t="s">
        <v>191</v>
      </c>
    </row>
    <row r="29" spans="1:7" ht="7.55" customHeight="1" x14ac:dyDescent="0.3">
      <c r="A29" s="6"/>
      <c r="B29" s="166"/>
      <c r="C29" s="7"/>
      <c r="D29" s="7"/>
    </row>
    <row r="30" spans="1:7" ht="11.95" customHeight="1" x14ac:dyDescent="0.3">
      <c r="A30" s="61" t="s">
        <v>192</v>
      </c>
      <c r="B30" s="28">
        <f>+B31+B32</f>
        <v>0</v>
      </c>
      <c r="C30" s="28">
        <f t="shared" ref="C30:D30" si="4">+C31+C32</f>
        <v>0</v>
      </c>
      <c r="D30" s="28">
        <f t="shared" si="4"/>
        <v>0</v>
      </c>
    </row>
    <row r="31" spans="1:7" ht="11.95" customHeight="1" x14ac:dyDescent="0.3">
      <c r="A31" s="62" t="s">
        <v>193</v>
      </c>
      <c r="B31" s="29">
        <v>0</v>
      </c>
      <c r="C31" s="29">
        <v>0</v>
      </c>
      <c r="D31" s="29">
        <v>0</v>
      </c>
    </row>
    <row r="32" spans="1:7" ht="11.95" customHeight="1" x14ac:dyDescent="0.3">
      <c r="A32" s="62" t="s">
        <v>194</v>
      </c>
      <c r="B32" s="29">
        <v>0</v>
      </c>
      <c r="C32" s="29">
        <v>0</v>
      </c>
      <c r="D32" s="29">
        <v>0</v>
      </c>
    </row>
    <row r="33" spans="1:4" ht="2.2999999999999998" customHeight="1" x14ac:dyDescent="0.3">
      <c r="A33" s="61"/>
      <c r="B33" s="29"/>
      <c r="C33" s="27"/>
      <c r="D33" s="27"/>
    </row>
    <row r="34" spans="1:4" ht="11.95" customHeight="1" x14ac:dyDescent="0.3">
      <c r="A34" s="61" t="s">
        <v>195</v>
      </c>
      <c r="B34" s="28">
        <f t="shared" ref="B34" si="5">+B25+B30</f>
        <v>0</v>
      </c>
      <c r="C34" s="363">
        <f>+C25+C30</f>
        <v>8397367.6899999976</v>
      </c>
      <c r="D34" s="363">
        <f>+D25+D30</f>
        <v>8813731.4200000018</v>
      </c>
    </row>
    <row r="35" spans="1:4" ht="3.8" customHeight="1" thickBot="1" x14ac:dyDescent="0.35">
      <c r="A35" s="11"/>
      <c r="B35" s="49"/>
      <c r="C35" s="9"/>
      <c r="D35" s="9"/>
    </row>
    <row r="36" spans="1:4" ht="2.95" customHeight="1" thickBot="1" x14ac:dyDescent="0.35">
      <c r="A36" s="63"/>
      <c r="B36" s="64"/>
      <c r="C36" s="64"/>
      <c r="D36" s="65"/>
    </row>
    <row r="37" spans="1:4" ht="11.95" customHeight="1" x14ac:dyDescent="0.3">
      <c r="A37" s="441" t="s">
        <v>189</v>
      </c>
      <c r="B37" s="445" t="s">
        <v>197</v>
      </c>
      <c r="C37" s="447" t="s">
        <v>175</v>
      </c>
      <c r="D37" s="121" t="s">
        <v>176</v>
      </c>
    </row>
    <row r="38" spans="1:4" ht="11.95" customHeight="1" thickBot="1" x14ac:dyDescent="0.35">
      <c r="A38" s="442"/>
      <c r="B38" s="446"/>
      <c r="C38" s="448"/>
      <c r="D38" s="122" t="s">
        <v>191</v>
      </c>
    </row>
    <row r="39" spans="1:4" ht="7.55" customHeight="1" x14ac:dyDescent="0.3">
      <c r="A39" s="12"/>
      <c r="B39" s="50"/>
      <c r="C39" s="13"/>
      <c r="D39" s="13"/>
    </row>
    <row r="40" spans="1:4" x14ac:dyDescent="0.3">
      <c r="A40" s="66" t="s">
        <v>198</v>
      </c>
      <c r="B40" s="38">
        <f>+B41+B42</f>
        <v>0</v>
      </c>
      <c r="C40" s="30">
        <f t="shared" ref="C40:D40" si="6">+C41+C42</f>
        <v>0</v>
      </c>
      <c r="D40" s="30">
        <f t="shared" si="6"/>
        <v>0</v>
      </c>
    </row>
    <row r="41" spans="1:4" ht="11.95" customHeight="1" x14ac:dyDescent="0.3">
      <c r="A41" s="62" t="s">
        <v>199</v>
      </c>
      <c r="B41" s="29">
        <v>0</v>
      </c>
      <c r="C41" s="29">
        <v>0</v>
      </c>
      <c r="D41" s="29">
        <v>0</v>
      </c>
    </row>
    <row r="42" spans="1:4" ht="12.8" customHeight="1" x14ac:dyDescent="0.3">
      <c r="A42" s="62" t="s">
        <v>200</v>
      </c>
      <c r="B42" s="29">
        <v>0</v>
      </c>
      <c r="C42" s="29">
        <v>0</v>
      </c>
      <c r="D42" s="29">
        <v>0</v>
      </c>
    </row>
    <row r="43" spans="1:4" ht="11.95" customHeight="1" x14ac:dyDescent="0.3">
      <c r="A43" s="66" t="s">
        <v>201</v>
      </c>
      <c r="B43" s="38">
        <f>+B44+B45</f>
        <v>0</v>
      </c>
      <c r="C43" s="38">
        <f t="shared" ref="C43:D43" si="7">+C44+C45</f>
        <v>0</v>
      </c>
      <c r="D43" s="38">
        <f t="shared" si="7"/>
        <v>0</v>
      </c>
    </row>
    <row r="44" spans="1:4" ht="11.95" customHeight="1" x14ac:dyDescent="0.3">
      <c r="A44" s="62" t="s">
        <v>202</v>
      </c>
      <c r="B44" s="29">
        <v>0</v>
      </c>
      <c r="C44" s="29">
        <v>0</v>
      </c>
      <c r="D44" s="29">
        <v>0</v>
      </c>
    </row>
    <row r="45" spans="1:4" ht="11.95" customHeight="1" x14ac:dyDescent="0.3">
      <c r="A45" s="62" t="s">
        <v>203</v>
      </c>
      <c r="B45" s="29">
        <v>0</v>
      </c>
      <c r="C45" s="29">
        <v>0</v>
      </c>
      <c r="D45" s="29">
        <v>0</v>
      </c>
    </row>
    <row r="46" spans="1:4" hidden="1" x14ac:dyDescent="0.3">
      <c r="A46" s="66"/>
      <c r="B46" s="29">
        <v>0</v>
      </c>
      <c r="C46" s="29">
        <v>0</v>
      </c>
      <c r="D46" s="29">
        <v>0</v>
      </c>
    </row>
    <row r="47" spans="1:4" ht="11.95" customHeight="1" x14ac:dyDescent="0.3">
      <c r="A47" s="66" t="s">
        <v>204</v>
      </c>
      <c r="B47" s="38">
        <f>+B40-B43</f>
        <v>0</v>
      </c>
      <c r="C47" s="38">
        <f t="shared" ref="C47:D47" si="8">+C40-C43</f>
        <v>0</v>
      </c>
      <c r="D47" s="38">
        <f t="shared" si="8"/>
        <v>0</v>
      </c>
    </row>
    <row r="48" spans="1:4" ht="6.75" customHeight="1" thickBot="1" x14ac:dyDescent="0.35">
      <c r="A48" s="37"/>
      <c r="B48" s="39"/>
      <c r="C48" s="39"/>
      <c r="D48" s="39"/>
    </row>
    <row r="49" spans="1:4" ht="4.75" customHeight="1" thickBot="1" x14ac:dyDescent="0.35">
      <c r="A49" s="63"/>
      <c r="B49" s="64"/>
      <c r="C49" s="64"/>
      <c r="D49" s="65"/>
    </row>
    <row r="50" spans="1:4" ht="11.95" customHeight="1" x14ac:dyDescent="0.3">
      <c r="A50" s="441" t="s">
        <v>189</v>
      </c>
      <c r="B50" s="112" t="s">
        <v>173</v>
      </c>
      <c r="C50" s="447" t="s">
        <v>175</v>
      </c>
      <c r="D50" s="121" t="s">
        <v>176</v>
      </c>
    </row>
    <row r="51" spans="1:4" ht="11.95" customHeight="1" thickBot="1" x14ac:dyDescent="0.35">
      <c r="A51" s="442"/>
      <c r="B51" s="113" t="s">
        <v>190</v>
      </c>
      <c r="C51" s="448"/>
      <c r="D51" s="122" t="s">
        <v>191</v>
      </c>
    </row>
    <row r="52" spans="1:4" ht="6.05" customHeight="1" x14ac:dyDescent="0.3">
      <c r="A52" s="35"/>
      <c r="B52" s="36"/>
      <c r="C52" s="13"/>
      <c r="D52" s="13"/>
    </row>
    <row r="53" spans="1:4" ht="8.6999999999999993" customHeight="1" x14ac:dyDescent="0.3">
      <c r="A53" s="36" t="s">
        <v>205</v>
      </c>
      <c r="B53" s="29">
        <f>B10</f>
        <v>17443056</v>
      </c>
      <c r="C53" s="29">
        <f t="shared" ref="C53:D53" si="9">C10</f>
        <v>8596140</v>
      </c>
      <c r="D53" s="29">
        <f t="shared" si="9"/>
        <v>8596140</v>
      </c>
    </row>
    <row r="54" spans="1:4" ht="1.35" hidden="1" customHeight="1" x14ac:dyDescent="0.3">
      <c r="A54" s="36"/>
      <c r="B54" s="29"/>
      <c r="C54" s="29"/>
      <c r="D54" s="29"/>
    </row>
    <row r="55" spans="1:4" ht="18" customHeight="1" x14ac:dyDescent="0.3">
      <c r="A55" s="3" t="s">
        <v>206</v>
      </c>
      <c r="B55" s="34">
        <f>+B56-B57</f>
        <v>0</v>
      </c>
      <c r="C55" s="34">
        <f t="shared" ref="C55:D55" si="10">+C56-C57</f>
        <v>0</v>
      </c>
      <c r="D55" s="34">
        <f t="shared" si="10"/>
        <v>0</v>
      </c>
    </row>
    <row r="56" spans="1:4" ht="11.95" customHeight="1" x14ac:dyDescent="0.3">
      <c r="A56" s="67" t="s">
        <v>199</v>
      </c>
      <c r="B56" s="29">
        <v>0</v>
      </c>
      <c r="C56" s="29">
        <v>0</v>
      </c>
      <c r="D56" s="29">
        <v>0</v>
      </c>
    </row>
    <row r="57" spans="1:4" ht="11.95" customHeight="1" x14ac:dyDescent="0.3">
      <c r="A57" s="68" t="s">
        <v>202</v>
      </c>
      <c r="B57" s="29">
        <v>0</v>
      </c>
      <c r="C57" s="29">
        <v>0</v>
      </c>
      <c r="D57" s="29">
        <v>0</v>
      </c>
    </row>
    <row r="58" spans="1:4" ht="11.95" hidden="1" customHeight="1" x14ac:dyDescent="0.3">
      <c r="A58" s="69"/>
      <c r="B58" s="29"/>
      <c r="C58" s="29"/>
      <c r="D58" s="29"/>
    </row>
    <row r="59" spans="1:4" ht="11.3" customHeight="1" x14ac:dyDescent="0.3">
      <c r="A59" s="69" t="s">
        <v>182</v>
      </c>
      <c r="B59" s="29">
        <f>B14</f>
        <v>17443056</v>
      </c>
      <c r="C59" s="29">
        <f>C14</f>
        <v>7999516.8200000003</v>
      </c>
      <c r="D59" s="29">
        <f>D14</f>
        <v>7984040.8200000003</v>
      </c>
    </row>
    <row r="60" spans="1:4" ht="11.95" hidden="1" customHeight="1" x14ac:dyDescent="0.3">
      <c r="A60" s="69"/>
      <c r="B60" s="31"/>
      <c r="C60" s="31"/>
      <c r="D60" s="31"/>
    </row>
    <row r="61" spans="1:4" ht="11.95" customHeight="1" x14ac:dyDescent="0.3">
      <c r="A61" s="70" t="s">
        <v>185</v>
      </c>
      <c r="B61" s="380"/>
      <c r="C61" s="29">
        <v>0</v>
      </c>
      <c r="D61" s="29">
        <v>0</v>
      </c>
    </row>
    <row r="62" spans="1:4" ht="1.5" customHeight="1" x14ac:dyDescent="0.3">
      <c r="A62" s="69"/>
      <c r="B62" s="31"/>
      <c r="C62" s="31"/>
      <c r="D62" s="31"/>
    </row>
    <row r="63" spans="1:4" ht="12.8" customHeight="1" x14ac:dyDescent="0.3">
      <c r="A63" s="71" t="s">
        <v>207</v>
      </c>
      <c r="B63" s="38">
        <f>+B53+B55-B59+B61</f>
        <v>0</v>
      </c>
      <c r="C63" s="364">
        <f>+C53+C55-C59+C61</f>
        <v>596623.1799999997</v>
      </c>
      <c r="D63" s="364">
        <f>+D53+D55-D59+D61</f>
        <v>612099.1799999997</v>
      </c>
    </row>
    <row r="64" spans="1:4" ht="1" customHeight="1" x14ac:dyDescent="0.3">
      <c r="A64" s="72"/>
      <c r="B64" s="38"/>
      <c r="C64" s="364"/>
      <c r="D64" s="364"/>
    </row>
    <row r="65" spans="1:4" x14ac:dyDescent="0.3">
      <c r="A65" s="71" t="s">
        <v>208</v>
      </c>
      <c r="B65" s="38">
        <f>+B63-B55</f>
        <v>0</v>
      </c>
      <c r="C65" s="364">
        <f>C63-C55</f>
        <v>596623.1799999997</v>
      </c>
      <c r="D65" s="364">
        <f>D63-D55</f>
        <v>612099.1799999997</v>
      </c>
    </row>
    <row r="66" spans="1:4" ht="3.8" customHeight="1" thickBot="1" x14ac:dyDescent="0.35">
      <c r="A66" s="37"/>
      <c r="B66" s="25"/>
      <c r="C66" s="25"/>
      <c r="D66" s="25"/>
    </row>
    <row r="67" spans="1:4" ht="4.75" customHeight="1" thickBot="1" x14ac:dyDescent="0.35">
      <c r="A67" s="63"/>
      <c r="B67" s="64"/>
      <c r="C67" s="64"/>
      <c r="D67" s="65"/>
    </row>
    <row r="68" spans="1:4" ht="11.95" customHeight="1" x14ac:dyDescent="0.3">
      <c r="A68" s="441" t="s">
        <v>189</v>
      </c>
      <c r="B68" s="445" t="s">
        <v>197</v>
      </c>
      <c r="C68" s="447" t="s">
        <v>175</v>
      </c>
      <c r="D68" s="121" t="s">
        <v>176</v>
      </c>
    </row>
    <row r="69" spans="1:4" ht="11.95" customHeight="1" thickBot="1" x14ac:dyDescent="0.35">
      <c r="A69" s="442"/>
      <c r="B69" s="446"/>
      <c r="C69" s="448"/>
      <c r="D69" s="122" t="s">
        <v>191</v>
      </c>
    </row>
    <row r="70" spans="1:4" ht="8.1999999999999993" customHeight="1" x14ac:dyDescent="0.3">
      <c r="A70" s="35"/>
      <c r="B70" s="50"/>
      <c r="C70" s="13"/>
      <c r="D70" s="13"/>
    </row>
    <row r="71" spans="1:4" ht="13.75" customHeight="1" x14ac:dyDescent="0.3">
      <c r="A71" s="12" t="s">
        <v>180</v>
      </c>
      <c r="B71" s="29">
        <f>B11</f>
        <v>72034609</v>
      </c>
      <c r="C71" s="29">
        <f>C11</f>
        <v>35837866</v>
      </c>
      <c r="D71" s="29">
        <f t="shared" ref="D71" si="11">D11</f>
        <v>35837866</v>
      </c>
    </row>
    <row r="72" spans="1:4" ht="11.95" hidden="1" customHeight="1" x14ac:dyDescent="0.3">
      <c r="A72" s="12"/>
      <c r="B72" s="29">
        <v>0</v>
      </c>
      <c r="C72" s="29">
        <v>0</v>
      </c>
      <c r="D72" s="29">
        <v>0</v>
      </c>
    </row>
    <row r="73" spans="1:4" ht="20.95" x14ac:dyDescent="0.3">
      <c r="A73" s="73" t="s">
        <v>441</v>
      </c>
      <c r="B73" s="34">
        <f>+B74-B75</f>
        <v>0</v>
      </c>
      <c r="C73" s="34">
        <f>+C74-C75</f>
        <v>0</v>
      </c>
      <c r="D73" s="34">
        <f t="shared" ref="D73" si="12">+D74-D75</f>
        <v>0</v>
      </c>
    </row>
    <row r="74" spans="1:4" ht="12.8" customHeight="1" x14ac:dyDescent="0.3">
      <c r="A74" s="62" t="s">
        <v>200</v>
      </c>
      <c r="B74" s="29">
        <v>0</v>
      </c>
      <c r="C74" s="29">
        <v>0</v>
      </c>
      <c r="D74" s="29">
        <v>0</v>
      </c>
    </row>
    <row r="75" spans="1:4" ht="12.8" customHeight="1" x14ac:dyDescent="0.3">
      <c r="A75" s="74" t="s">
        <v>203</v>
      </c>
      <c r="B75" s="29">
        <v>0</v>
      </c>
      <c r="C75" s="29">
        <v>0</v>
      </c>
      <c r="D75" s="29">
        <v>0</v>
      </c>
    </row>
    <row r="76" spans="1:4" ht="11.95" hidden="1" customHeight="1" x14ac:dyDescent="0.3">
      <c r="A76" s="75"/>
      <c r="B76" s="34"/>
      <c r="C76" s="34"/>
      <c r="D76" s="34"/>
    </row>
    <row r="77" spans="1:4" ht="12.8" customHeight="1" x14ac:dyDescent="0.3">
      <c r="A77" s="75" t="s">
        <v>209</v>
      </c>
      <c r="B77" s="29">
        <f>B15</f>
        <v>72034609</v>
      </c>
      <c r="C77" s="29">
        <f>C15</f>
        <v>28037121.489999998</v>
      </c>
      <c r="D77" s="29">
        <f>D15</f>
        <v>27636233.759999998</v>
      </c>
    </row>
    <row r="78" spans="1:4" hidden="1" x14ac:dyDescent="0.3">
      <c r="A78" s="75"/>
      <c r="B78" s="29"/>
      <c r="C78" s="29"/>
      <c r="D78" s="29"/>
    </row>
    <row r="79" spans="1:4" ht="12.8" customHeight="1" x14ac:dyDescent="0.3">
      <c r="A79" s="73" t="s">
        <v>186</v>
      </c>
      <c r="B79" s="380"/>
      <c r="C79" s="29">
        <f>C19</f>
        <v>0</v>
      </c>
      <c r="D79" s="29">
        <f>D19</f>
        <v>0</v>
      </c>
    </row>
    <row r="80" spans="1:4" ht="1.5" customHeight="1" x14ac:dyDescent="0.3">
      <c r="A80" s="75"/>
      <c r="B80" s="34"/>
      <c r="C80" s="31"/>
      <c r="D80" s="31"/>
    </row>
    <row r="81" spans="1:9" x14ac:dyDescent="0.3">
      <c r="A81" s="76" t="s">
        <v>210</v>
      </c>
      <c r="B81" s="38">
        <f>+B71+B73-B77+B79</f>
        <v>0</v>
      </c>
      <c r="C81" s="364">
        <f>+C71+C73-C77+C79</f>
        <v>7800744.5100000016</v>
      </c>
      <c r="D81" s="364">
        <f>+D71+D73-D77+D79</f>
        <v>8201632.2400000021</v>
      </c>
    </row>
    <row r="82" spans="1:9" ht="1" customHeight="1" x14ac:dyDescent="0.3">
      <c r="A82" s="77"/>
      <c r="B82" s="38"/>
      <c r="C82" s="364"/>
      <c r="D82" s="364"/>
    </row>
    <row r="83" spans="1:9" ht="21.6" thickBot="1" x14ac:dyDescent="0.35">
      <c r="A83" s="78" t="s">
        <v>442</v>
      </c>
      <c r="B83" s="38">
        <f>+B81-B73</f>
        <v>0</v>
      </c>
      <c r="C83" s="364">
        <f>+C81-C73</f>
        <v>7800744.5100000016</v>
      </c>
      <c r="D83" s="364">
        <f t="shared" ref="D83" si="13">+D81-D73</f>
        <v>8201632.2400000021</v>
      </c>
    </row>
    <row r="84" spans="1:9" ht="3.8" customHeight="1" thickBot="1" x14ac:dyDescent="0.35">
      <c r="A84" s="37"/>
      <c r="B84" s="174"/>
      <c r="C84" s="174"/>
      <c r="D84" s="175"/>
    </row>
    <row r="85" spans="1:9" x14ac:dyDescent="0.3">
      <c r="C85" s="80"/>
      <c r="D85" s="80" t="s">
        <v>420</v>
      </c>
    </row>
    <row r="86" spans="1:9" x14ac:dyDescent="0.3">
      <c r="C86" s="80"/>
      <c r="D86" s="80"/>
    </row>
    <row r="87" spans="1:9" ht="32.25" customHeight="1" x14ac:dyDescent="0.3">
      <c r="C87" s="80"/>
      <c r="D87" s="80"/>
    </row>
    <row r="88" spans="1:9" ht="19" customHeight="1" x14ac:dyDescent="0.3"/>
    <row r="89" spans="1:9" x14ac:dyDescent="0.3">
      <c r="A89" s="59"/>
      <c r="B89" s="60"/>
      <c r="C89" s="43"/>
      <c r="D89" s="41"/>
      <c r="E89" s="41"/>
      <c r="F89" s="41"/>
      <c r="G89" s="41"/>
      <c r="H89" s="41"/>
      <c r="I89" s="41"/>
    </row>
    <row r="90" spans="1:9" x14ac:dyDescent="0.3">
      <c r="A90" s="59"/>
      <c r="B90" s="60"/>
      <c r="C90" s="43"/>
      <c r="D90" s="43"/>
      <c r="E90" s="43"/>
      <c r="F90" s="43"/>
      <c r="G90" s="42"/>
      <c r="H90" s="42"/>
      <c r="I90" s="42"/>
    </row>
    <row r="91" spans="1:9" x14ac:dyDescent="0.3">
      <c r="A91" s="42"/>
      <c r="B91" t="s">
        <v>420</v>
      </c>
      <c r="D91" s="43"/>
      <c r="E91" s="43"/>
      <c r="F91" s="43"/>
      <c r="G91" s="42"/>
      <c r="H91" s="42"/>
      <c r="I91" s="42"/>
    </row>
    <row r="92" spans="1:9" x14ac:dyDescent="0.3">
      <c r="A92" s="42"/>
      <c r="B92" s="42"/>
      <c r="C92" s="42"/>
      <c r="D92" s="43"/>
      <c r="E92" s="43"/>
      <c r="F92" s="43"/>
      <c r="G92" s="42"/>
      <c r="H92" s="42"/>
      <c r="I92" s="42"/>
    </row>
    <row r="93" spans="1:9" x14ac:dyDescent="0.3">
      <c r="A93" s="42"/>
      <c r="B93" s="42"/>
      <c r="D93" s="42"/>
      <c r="E93" s="43"/>
      <c r="F93" s="43"/>
      <c r="G93" s="42"/>
      <c r="H93" s="42"/>
      <c r="I93" s="42"/>
    </row>
    <row r="94" spans="1:9" x14ac:dyDescent="0.3">
      <c r="A94" s="42"/>
      <c r="B94" s="42"/>
      <c r="D94" s="42"/>
      <c r="E94" s="43"/>
      <c r="F94" s="43"/>
      <c r="G94" s="44"/>
      <c r="H94" s="44"/>
      <c r="I94" s="44"/>
    </row>
    <row r="95" spans="1:9" x14ac:dyDescent="0.3">
      <c r="A95" s="42"/>
      <c r="B95" s="42"/>
      <c r="C95" s="42"/>
      <c r="D95" s="43"/>
      <c r="E95" s="43"/>
      <c r="F95" s="43"/>
      <c r="G95" s="42"/>
      <c r="H95" s="42"/>
      <c r="I95" s="42"/>
    </row>
    <row r="96" spans="1:9" x14ac:dyDescent="0.3">
      <c r="A96" s="42"/>
      <c r="B96" s="42"/>
      <c r="C96" s="42"/>
      <c r="D96" s="43"/>
      <c r="E96" s="43"/>
      <c r="F96" s="43"/>
      <c r="G96" s="42"/>
      <c r="H96" s="42"/>
      <c r="I96" s="42"/>
    </row>
  </sheetData>
  <mergeCells count="15">
    <mergeCell ref="A68:A69"/>
    <mergeCell ref="B68:B69"/>
    <mergeCell ref="C68:C69"/>
    <mergeCell ref="A27:D27"/>
    <mergeCell ref="A37:A38"/>
    <mergeCell ref="B37:B38"/>
    <mergeCell ref="C37:C38"/>
    <mergeCell ref="A50:A51"/>
    <mergeCell ref="C50:C51"/>
    <mergeCell ref="A1:D1"/>
    <mergeCell ref="A2:D2"/>
    <mergeCell ref="A3:D3"/>
    <mergeCell ref="A4:D4"/>
    <mergeCell ref="A6:A7"/>
    <mergeCell ref="C6:C7"/>
  </mergeCells>
  <pageMargins left="0.56000000000000005" right="0.12" top="0.70866141732283472" bottom="0.15748031496062992" header="0.19685039370078741" footer="0.31496062992125984"/>
  <pageSetup scale="84" fitToHeight="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K86"/>
  <sheetViews>
    <sheetView zoomScaleNormal="100" workbookViewId="0">
      <selection activeCell="F71" sqref="F71"/>
    </sheetView>
  </sheetViews>
  <sheetFormatPr baseColWidth="10" defaultColWidth="11.44140625" defaultRowHeight="12.45" x14ac:dyDescent="0.25"/>
  <cols>
    <col min="1" max="1" width="2.33203125" style="247" customWidth="1"/>
    <col min="2" max="2" width="2.5546875" style="247" customWidth="1"/>
    <col min="3" max="3" width="53.6640625" style="247" customWidth="1"/>
    <col min="4" max="9" width="13" style="247" customWidth="1"/>
    <col min="10" max="10" width="6.88671875" style="247" customWidth="1"/>
    <col min="11" max="11" width="12.6640625" style="247" bestFit="1" customWidth="1"/>
    <col min="12" max="16384" width="11.44140625" style="247"/>
  </cols>
  <sheetData>
    <row r="1" spans="1:9" ht="13.75" customHeight="1" x14ac:dyDescent="0.25">
      <c r="A1" s="103"/>
      <c r="B1" s="105"/>
      <c r="C1" s="188"/>
      <c r="D1" s="207" t="s">
        <v>421</v>
      </c>
      <c r="E1" s="188"/>
      <c r="F1" s="188"/>
      <c r="G1" s="188"/>
      <c r="H1" s="188"/>
      <c r="I1" s="106"/>
    </row>
    <row r="2" spans="1:9" ht="13.75" customHeight="1" x14ac:dyDescent="0.25">
      <c r="A2" s="330"/>
      <c r="B2" s="45"/>
      <c r="C2" s="45"/>
      <c r="D2" s="181" t="s">
        <v>419</v>
      </c>
      <c r="E2" s="45"/>
      <c r="F2" s="45"/>
      <c r="G2" s="45"/>
      <c r="H2" s="45"/>
      <c r="I2" s="331"/>
    </row>
    <row r="3" spans="1:9" ht="13.75" customHeight="1" x14ac:dyDescent="0.25">
      <c r="A3" s="330"/>
      <c r="B3" s="45"/>
      <c r="C3" s="45"/>
      <c r="D3" s="82" t="s">
        <v>486</v>
      </c>
      <c r="E3" s="45"/>
      <c r="F3" s="45"/>
      <c r="G3" s="45"/>
      <c r="H3" s="45"/>
      <c r="I3" s="331"/>
    </row>
    <row r="4" spans="1:9" ht="13.75" customHeight="1" thickBot="1" x14ac:dyDescent="0.3">
      <c r="A4" s="332"/>
      <c r="B4" s="205"/>
      <c r="C4" s="205"/>
      <c r="D4" s="206" t="s">
        <v>0</v>
      </c>
      <c r="E4" s="205"/>
      <c r="F4" s="205"/>
      <c r="G4" s="205"/>
      <c r="H4" s="205"/>
      <c r="I4" s="333"/>
    </row>
    <row r="5" spans="1:9" ht="14.1" customHeight="1" thickBot="1" x14ac:dyDescent="0.3">
      <c r="A5" s="453"/>
      <c r="B5" s="454"/>
      <c r="C5" s="455"/>
      <c r="D5" s="456" t="s">
        <v>211</v>
      </c>
      <c r="E5" s="457"/>
      <c r="F5" s="457"/>
      <c r="G5" s="457"/>
      <c r="H5" s="458"/>
      <c r="I5" s="459" t="s">
        <v>444</v>
      </c>
    </row>
    <row r="6" spans="1:9" ht="11.95" customHeight="1" x14ac:dyDescent="0.25">
      <c r="A6" s="462" t="s">
        <v>455</v>
      </c>
      <c r="B6" s="463"/>
      <c r="C6" s="464"/>
      <c r="D6" s="459" t="s">
        <v>213</v>
      </c>
      <c r="E6" s="470" t="s">
        <v>214</v>
      </c>
      <c r="F6" s="459" t="s">
        <v>215</v>
      </c>
      <c r="G6" s="459" t="s">
        <v>175</v>
      </c>
      <c r="H6" s="459" t="s">
        <v>216</v>
      </c>
      <c r="I6" s="460"/>
    </row>
    <row r="7" spans="1:9" ht="11.3" customHeight="1" thickBot="1" x14ac:dyDescent="0.3">
      <c r="A7" s="465" t="s">
        <v>212</v>
      </c>
      <c r="B7" s="466"/>
      <c r="C7" s="467"/>
      <c r="D7" s="461"/>
      <c r="E7" s="471"/>
      <c r="F7" s="461"/>
      <c r="G7" s="461"/>
      <c r="H7" s="461"/>
      <c r="I7" s="461"/>
    </row>
    <row r="8" spans="1:9" ht="12.95" customHeight="1" x14ac:dyDescent="0.25">
      <c r="A8" s="472" t="s">
        <v>217</v>
      </c>
      <c r="B8" s="473"/>
      <c r="C8" s="474"/>
      <c r="D8" s="334"/>
      <c r="E8" s="334"/>
      <c r="F8" s="334"/>
      <c r="G8" s="334"/>
      <c r="H8" s="334"/>
      <c r="I8" s="334"/>
    </row>
    <row r="9" spans="1:9" ht="11.95" customHeight="1" x14ac:dyDescent="0.25">
      <c r="A9" s="335"/>
      <c r="B9" s="468" t="s">
        <v>218</v>
      </c>
      <c r="C9" s="469"/>
      <c r="D9" s="336">
        <v>0</v>
      </c>
      <c r="E9" s="336">
        <v>0</v>
      </c>
      <c r="F9" s="336">
        <v>0</v>
      </c>
      <c r="G9" s="336">
        <v>0</v>
      </c>
      <c r="H9" s="336">
        <v>0</v>
      </c>
      <c r="I9" s="336">
        <f>+H9-D9</f>
        <v>0</v>
      </c>
    </row>
    <row r="10" spans="1:9" ht="12.95" customHeight="1" x14ac:dyDescent="0.25">
      <c r="A10" s="335"/>
      <c r="B10" s="468" t="s">
        <v>219</v>
      </c>
      <c r="C10" s="469"/>
      <c r="D10" s="336">
        <v>0</v>
      </c>
      <c r="E10" s="336">
        <v>0</v>
      </c>
      <c r="F10" s="336">
        <v>0</v>
      </c>
      <c r="G10" s="336">
        <v>0</v>
      </c>
      <c r="H10" s="336">
        <v>0</v>
      </c>
      <c r="I10" s="336">
        <f t="shared" ref="I10:I40" si="0">+H10-D10</f>
        <v>0</v>
      </c>
    </row>
    <row r="11" spans="1:9" ht="12.95" customHeight="1" x14ac:dyDescent="0.25">
      <c r="A11" s="335"/>
      <c r="B11" s="468" t="s">
        <v>220</v>
      </c>
      <c r="C11" s="469"/>
      <c r="D11" s="336">
        <v>0</v>
      </c>
      <c r="E11" s="336">
        <v>0</v>
      </c>
      <c r="F11" s="336">
        <v>0</v>
      </c>
      <c r="G11" s="336">
        <v>0</v>
      </c>
      <c r="H11" s="336">
        <v>0</v>
      </c>
      <c r="I11" s="336">
        <f t="shared" si="0"/>
        <v>0</v>
      </c>
    </row>
    <row r="12" spans="1:9" ht="12.95" customHeight="1" x14ac:dyDescent="0.25">
      <c r="A12" s="335"/>
      <c r="B12" s="468" t="s">
        <v>221</v>
      </c>
      <c r="C12" s="469"/>
      <c r="D12" s="336">
        <v>0</v>
      </c>
      <c r="E12" s="336">
        <v>0</v>
      </c>
      <c r="F12" s="336">
        <v>0</v>
      </c>
      <c r="G12" s="336">
        <v>0</v>
      </c>
      <c r="H12" s="336">
        <v>0</v>
      </c>
      <c r="I12" s="336">
        <f t="shared" si="0"/>
        <v>0</v>
      </c>
    </row>
    <row r="13" spans="1:9" ht="12.95" customHeight="1" x14ac:dyDescent="0.25">
      <c r="A13" s="335"/>
      <c r="B13" s="468" t="s">
        <v>222</v>
      </c>
      <c r="C13" s="469"/>
      <c r="D13" s="336">
        <v>0</v>
      </c>
      <c r="E13" s="336">
        <v>0</v>
      </c>
      <c r="F13" s="336">
        <v>0</v>
      </c>
      <c r="G13" s="336">
        <v>0</v>
      </c>
      <c r="H13" s="336">
        <v>0</v>
      </c>
      <c r="I13" s="336">
        <f t="shared" si="0"/>
        <v>0</v>
      </c>
    </row>
    <row r="14" spans="1:9" ht="12.95" customHeight="1" x14ac:dyDescent="0.25">
      <c r="A14" s="335"/>
      <c r="B14" s="468" t="s">
        <v>223</v>
      </c>
      <c r="C14" s="469"/>
      <c r="D14" s="336">
        <v>0</v>
      </c>
      <c r="E14" s="336">
        <v>0</v>
      </c>
      <c r="F14" s="336">
        <v>0</v>
      </c>
      <c r="G14" s="336">
        <v>0</v>
      </c>
      <c r="H14" s="336">
        <v>0</v>
      </c>
      <c r="I14" s="336">
        <f t="shared" si="0"/>
        <v>0</v>
      </c>
    </row>
    <row r="15" spans="1:9" ht="12.95" customHeight="1" x14ac:dyDescent="0.25">
      <c r="A15" s="335"/>
      <c r="B15" s="468" t="s">
        <v>224</v>
      </c>
      <c r="C15" s="469"/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6">
        <f t="shared" si="0"/>
        <v>0</v>
      </c>
    </row>
    <row r="16" spans="1:9" ht="12.95" customHeight="1" x14ac:dyDescent="0.25">
      <c r="A16" s="477"/>
      <c r="B16" s="468" t="s">
        <v>225</v>
      </c>
      <c r="C16" s="469"/>
      <c r="D16" s="478">
        <f>SUM(D18:D28)</f>
        <v>0</v>
      </c>
      <c r="E16" s="478">
        <f t="shared" ref="E16:H16" si="1">SUM(E18:E28)</f>
        <v>0</v>
      </c>
      <c r="F16" s="478">
        <f t="shared" si="1"/>
        <v>0</v>
      </c>
      <c r="G16" s="478">
        <f t="shared" si="1"/>
        <v>0</v>
      </c>
      <c r="H16" s="478">
        <f t="shared" si="1"/>
        <v>0</v>
      </c>
      <c r="I16" s="479">
        <f>+H16-D16</f>
        <v>0</v>
      </c>
    </row>
    <row r="17" spans="1:9" ht="12.95" customHeight="1" x14ac:dyDescent="0.25">
      <c r="A17" s="477"/>
      <c r="B17" s="468" t="s">
        <v>226</v>
      </c>
      <c r="C17" s="469"/>
      <c r="D17" s="478"/>
      <c r="E17" s="478"/>
      <c r="F17" s="478"/>
      <c r="G17" s="478"/>
      <c r="H17" s="478"/>
      <c r="I17" s="479"/>
    </row>
    <row r="18" spans="1:9" ht="12.95" customHeight="1" x14ac:dyDescent="0.25">
      <c r="A18" s="335"/>
      <c r="B18" s="337"/>
      <c r="C18" s="338" t="s">
        <v>227</v>
      </c>
      <c r="D18" s="336">
        <v>0</v>
      </c>
      <c r="E18" s="336">
        <v>0</v>
      </c>
      <c r="F18" s="336">
        <v>0</v>
      </c>
      <c r="G18" s="336">
        <v>0</v>
      </c>
      <c r="H18" s="336">
        <v>0</v>
      </c>
      <c r="I18" s="336">
        <f t="shared" si="0"/>
        <v>0</v>
      </c>
    </row>
    <row r="19" spans="1:9" ht="12.95" customHeight="1" x14ac:dyDescent="0.25">
      <c r="A19" s="335"/>
      <c r="B19" s="337"/>
      <c r="C19" s="338" t="s">
        <v>228</v>
      </c>
      <c r="D19" s="336">
        <v>0</v>
      </c>
      <c r="E19" s="336">
        <v>0</v>
      </c>
      <c r="F19" s="336">
        <v>0</v>
      </c>
      <c r="G19" s="336">
        <v>0</v>
      </c>
      <c r="H19" s="336">
        <v>0</v>
      </c>
      <c r="I19" s="336">
        <f t="shared" si="0"/>
        <v>0</v>
      </c>
    </row>
    <row r="20" spans="1:9" ht="12.95" customHeight="1" x14ac:dyDescent="0.25">
      <c r="A20" s="335"/>
      <c r="B20" s="337"/>
      <c r="C20" s="338" t="s">
        <v>229</v>
      </c>
      <c r="D20" s="336">
        <v>0</v>
      </c>
      <c r="E20" s="336">
        <v>0</v>
      </c>
      <c r="F20" s="336">
        <v>0</v>
      </c>
      <c r="G20" s="336">
        <v>0</v>
      </c>
      <c r="H20" s="336">
        <v>0</v>
      </c>
      <c r="I20" s="336">
        <f t="shared" si="0"/>
        <v>0</v>
      </c>
    </row>
    <row r="21" spans="1:9" ht="12.95" customHeight="1" x14ac:dyDescent="0.25">
      <c r="A21" s="335"/>
      <c r="B21" s="337"/>
      <c r="C21" s="338" t="s">
        <v>230</v>
      </c>
      <c r="D21" s="336">
        <v>0</v>
      </c>
      <c r="E21" s="336">
        <v>0</v>
      </c>
      <c r="F21" s="336">
        <v>0</v>
      </c>
      <c r="G21" s="336">
        <v>0</v>
      </c>
      <c r="H21" s="336">
        <v>0</v>
      </c>
      <c r="I21" s="336">
        <f t="shared" si="0"/>
        <v>0</v>
      </c>
    </row>
    <row r="22" spans="1:9" ht="12.95" customHeight="1" x14ac:dyDescent="0.25">
      <c r="A22" s="335"/>
      <c r="B22" s="337"/>
      <c r="C22" s="338" t="s">
        <v>231</v>
      </c>
      <c r="D22" s="336">
        <v>0</v>
      </c>
      <c r="E22" s="336">
        <v>0</v>
      </c>
      <c r="F22" s="336">
        <v>0</v>
      </c>
      <c r="G22" s="336">
        <v>0</v>
      </c>
      <c r="H22" s="336">
        <v>0</v>
      </c>
      <c r="I22" s="336">
        <f t="shared" si="0"/>
        <v>0</v>
      </c>
    </row>
    <row r="23" spans="1:9" ht="12.95" customHeight="1" x14ac:dyDescent="0.25">
      <c r="A23" s="335"/>
      <c r="B23" s="337"/>
      <c r="C23" s="338" t="s">
        <v>232</v>
      </c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f t="shared" si="0"/>
        <v>0</v>
      </c>
    </row>
    <row r="24" spans="1:9" ht="12.95" customHeight="1" x14ac:dyDescent="0.25">
      <c r="A24" s="335"/>
      <c r="B24" s="337"/>
      <c r="C24" s="338" t="s">
        <v>233</v>
      </c>
      <c r="D24" s="336">
        <v>0</v>
      </c>
      <c r="E24" s="336">
        <v>0</v>
      </c>
      <c r="F24" s="336">
        <v>0</v>
      </c>
      <c r="G24" s="336">
        <v>0</v>
      </c>
      <c r="H24" s="336">
        <v>0</v>
      </c>
      <c r="I24" s="336">
        <f t="shared" si="0"/>
        <v>0</v>
      </c>
    </row>
    <row r="25" spans="1:9" ht="12.95" customHeight="1" x14ac:dyDescent="0.25">
      <c r="A25" s="335"/>
      <c r="B25" s="337"/>
      <c r="C25" s="338" t="s">
        <v>234</v>
      </c>
      <c r="D25" s="336">
        <v>0</v>
      </c>
      <c r="E25" s="336">
        <v>0</v>
      </c>
      <c r="F25" s="336">
        <v>0</v>
      </c>
      <c r="G25" s="336">
        <v>0</v>
      </c>
      <c r="H25" s="336">
        <v>0</v>
      </c>
      <c r="I25" s="336">
        <f t="shared" si="0"/>
        <v>0</v>
      </c>
    </row>
    <row r="26" spans="1:9" ht="12.95" customHeight="1" x14ac:dyDescent="0.25">
      <c r="A26" s="335"/>
      <c r="B26" s="337"/>
      <c r="C26" s="338" t="s">
        <v>235</v>
      </c>
      <c r="D26" s="336">
        <v>0</v>
      </c>
      <c r="E26" s="336">
        <v>0</v>
      </c>
      <c r="F26" s="336">
        <v>0</v>
      </c>
      <c r="G26" s="336">
        <v>0</v>
      </c>
      <c r="H26" s="336">
        <v>0</v>
      </c>
      <c r="I26" s="336">
        <f t="shared" si="0"/>
        <v>0</v>
      </c>
    </row>
    <row r="27" spans="1:9" ht="12.95" customHeight="1" x14ac:dyDescent="0.25">
      <c r="A27" s="335"/>
      <c r="B27" s="337"/>
      <c r="C27" s="338" t="s">
        <v>236</v>
      </c>
      <c r="D27" s="336">
        <v>0</v>
      </c>
      <c r="E27" s="336">
        <v>0</v>
      </c>
      <c r="F27" s="336">
        <v>0</v>
      </c>
      <c r="G27" s="336">
        <v>0</v>
      </c>
      <c r="H27" s="336">
        <v>0</v>
      </c>
      <c r="I27" s="336">
        <f t="shared" si="0"/>
        <v>0</v>
      </c>
    </row>
    <row r="28" spans="1:9" ht="12.95" customHeight="1" x14ac:dyDescent="0.25">
      <c r="A28" s="335"/>
      <c r="B28" s="337"/>
      <c r="C28" s="338" t="s">
        <v>237</v>
      </c>
      <c r="D28" s="336">
        <v>0</v>
      </c>
      <c r="E28" s="336">
        <v>0</v>
      </c>
      <c r="F28" s="336">
        <v>0</v>
      </c>
      <c r="G28" s="336">
        <v>0</v>
      </c>
      <c r="H28" s="336">
        <v>0</v>
      </c>
      <c r="I28" s="336">
        <f t="shared" si="0"/>
        <v>0</v>
      </c>
    </row>
    <row r="29" spans="1:9" ht="12.95" customHeight="1" x14ac:dyDescent="0.25">
      <c r="A29" s="335"/>
      <c r="B29" s="468" t="s">
        <v>238</v>
      </c>
      <c r="C29" s="469"/>
      <c r="D29" s="336">
        <f>SUM(D30:D34)</f>
        <v>0</v>
      </c>
      <c r="E29" s="336">
        <f t="shared" ref="E29:H29" si="2">SUM(E30:E34)</f>
        <v>0</v>
      </c>
      <c r="F29" s="336">
        <f t="shared" si="2"/>
        <v>0</v>
      </c>
      <c r="G29" s="336">
        <f t="shared" si="2"/>
        <v>0</v>
      </c>
      <c r="H29" s="336">
        <f t="shared" si="2"/>
        <v>0</v>
      </c>
      <c r="I29" s="336">
        <f t="shared" si="0"/>
        <v>0</v>
      </c>
    </row>
    <row r="30" spans="1:9" ht="12.95" customHeight="1" x14ac:dyDescent="0.25">
      <c r="A30" s="335"/>
      <c r="B30" s="337"/>
      <c r="C30" s="338" t="s">
        <v>239</v>
      </c>
      <c r="D30" s="336">
        <v>0</v>
      </c>
      <c r="E30" s="336">
        <v>0</v>
      </c>
      <c r="F30" s="336">
        <v>0</v>
      </c>
      <c r="G30" s="336">
        <v>0</v>
      </c>
      <c r="H30" s="336">
        <v>0</v>
      </c>
      <c r="I30" s="336">
        <f t="shared" si="0"/>
        <v>0</v>
      </c>
    </row>
    <row r="31" spans="1:9" ht="12.95" customHeight="1" x14ac:dyDescent="0.25">
      <c r="A31" s="335"/>
      <c r="B31" s="337"/>
      <c r="C31" s="338" t="s">
        <v>240</v>
      </c>
      <c r="D31" s="336">
        <v>0</v>
      </c>
      <c r="E31" s="336">
        <v>0</v>
      </c>
      <c r="F31" s="336">
        <v>0</v>
      </c>
      <c r="G31" s="336">
        <v>0</v>
      </c>
      <c r="H31" s="336">
        <v>0</v>
      </c>
      <c r="I31" s="336">
        <f t="shared" si="0"/>
        <v>0</v>
      </c>
    </row>
    <row r="32" spans="1:9" ht="12.95" customHeight="1" x14ac:dyDescent="0.25">
      <c r="A32" s="335"/>
      <c r="B32" s="337"/>
      <c r="C32" s="338" t="s">
        <v>241</v>
      </c>
      <c r="D32" s="336">
        <v>0</v>
      </c>
      <c r="E32" s="336">
        <v>0</v>
      </c>
      <c r="F32" s="336">
        <v>0</v>
      </c>
      <c r="G32" s="336">
        <v>0</v>
      </c>
      <c r="H32" s="336">
        <v>0</v>
      </c>
      <c r="I32" s="336">
        <f t="shared" si="0"/>
        <v>0</v>
      </c>
    </row>
    <row r="33" spans="1:9" ht="12.95" customHeight="1" x14ac:dyDescent="0.25">
      <c r="A33" s="335"/>
      <c r="B33" s="337"/>
      <c r="C33" s="338" t="s">
        <v>242</v>
      </c>
      <c r="D33" s="336">
        <v>0</v>
      </c>
      <c r="E33" s="336">
        <v>0</v>
      </c>
      <c r="F33" s="336">
        <v>0</v>
      </c>
      <c r="G33" s="336">
        <v>0</v>
      </c>
      <c r="H33" s="336">
        <v>0</v>
      </c>
      <c r="I33" s="336">
        <f t="shared" ref="I33:I37" si="3">+H33-D33</f>
        <v>0</v>
      </c>
    </row>
    <row r="34" spans="1:9" ht="12.95" customHeight="1" x14ac:dyDescent="0.25">
      <c r="A34" s="335"/>
      <c r="B34" s="337"/>
      <c r="C34" s="338" t="s">
        <v>243</v>
      </c>
      <c r="D34" s="336">
        <v>0</v>
      </c>
      <c r="E34" s="336">
        <v>0</v>
      </c>
      <c r="F34" s="336">
        <v>0</v>
      </c>
      <c r="G34" s="336">
        <v>0</v>
      </c>
      <c r="H34" s="336">
        <v>0</v>
      </c>
      <c r="I34" s="336">
        <f t="shared" si="3"/>
        <v>0</v>
      </c>
    </row>
    <row r="35" spans="1:9" ht="12.95" customHeight="1" x14ac:dyDescent="0.25">
      <c r="A35" s="335"/>
      <c r="B35" s="475" t="s">
        <v>448</v>
      </c>
      <c r="C35" s="476"/>
      <c r="D35" s="336">
        <v>17443056</v>
      </c>
      <c r="E35" s="336">
        <v>0</v>
      </c>
      <c r="F35" s="336">
        <f>D35+E35</f>
        <v>17443056</v>
      </c>
      <c r="G35" s="381">
        <v>8596140</v>
      </c>
      <c r="H35" s="381">
        <v>8596140</v>
      </c>
      <c r="I35" s="336">
        <f>+H35-D35</f>
        <v>-8846916</v>
      </c>
    </row>
    <row r="36" spans="1:9" ht="12.95" customHeight="1" x14ac:dyDescent="0.25">
      <c r="A36" s="335"/>
      <c r="B36" s="468" t="s">
        <v>244</v>
      </c>
      <c r="C36" s="469"/>
      <c r="D36" s="336">
        <v>0</v>
      </c>
      <c r="E36" s="336">
        <v>0</v>
      </c>
      <c r="F36" s="336">
        <v>0</v>
      </c>
      <c r="G36" s="336">
        <v>0</v>
      </c>
      <c r="H36" s="336">
        <v>0</v>
      </c>
      <c r="I36" s="336">
        <f t="shared" si="3"/>
        <v>0</v>
      </c>
    </row>
    <row r="37" spans="1:9" ht="12.95" customHeight="1" x14ac:dyDescent="0.25">
      <c r="A37" s="335"/>
      <c r="B37" s="337"/>
      <c r="C37" s="338" t="s">
        <v>245</v>
      </c>
      <c r="D37" s="336">
        <v>0</v>
      </c>
      <c r="E37" s="336">
        <v>0</v>
      </c>
      <c r="F37" s="336">
        <v>0</v>
      </c>
      <c r="G37" s="336">
        <v>0</v>
      </c>
      <c r="H37" s="336">
        <v>0</v>
      </c>
      <c r="I37" s="336">
        <f t="shared" si="3"/>
        <v>0</v>
      </c>
    </row>
    <row r="38" spans="1:9" ht="12.95" customHeight="1" x14ac:dyDescent="0.25">
      <c r="A38" s="335"/>
      <c r="B38" s="468" t="s">
        <v>246</v>
      </c>
      <c r="C38" s="469"/>
      <c r="D38" s="336">
        <f>+D39+D40</f>
        <v>0</v>
      </c>
      <c r="E38" s="336">
        <f t="shared" ref="E38:H38" si="4">+E39+E40</f>
        <v>0</v>
      </c>
      <c r="F38" s="336">
        <f t="shared" si="4"/>
        <v>0</v>
      </c>
      <c r="G38" s="336">
        <f t="shared" si="4"/>
        <v>0</v>
      </c>
      <c r="H38" s="336">
        <f t="shared" si="4"/>
        <v>0</v>
      </c>
      <c r="I38" s="336">
        <f t="shared" si="0"/>
        <v>0</v>
      </c>
    </row>
    <row r="39" spans="1:9" ht="12.95" customHeight="1" x14ac:dyDescent="0.25">
      <c r="A39" s="335"/>
      <c r="B39" s="337"/>
      <c r="C39" s="338" t="s">
        <v>247</v>
      </c>
      <c r="D39" s="336">
        <v>0</v>
      </c>
      <c r="E39" s="336">
        <v>0</v>
      </c>
      <c r="F39" s="336">
        <v>0</v>
      </c>
      <c r="G39" s="336">
        <v>0</v>
      </c>
      <c r="H39" s="336">
        <v>0</v>
      </c>
      <c r="I39" s="336">
        <f t="shared" si="0"/>
        <v>0</v>
      </c>
    </row>
    <row r="40" spans="1:9" ht="12.95" customHeight="1" x14ac:dyDescent="0.25">
      <c r="A40" s="335"/>
      <c r="B40" s="337"/>
      <c r="C40" s="338" t="s">
        <v>248</v>
      </c>
      <c r="D40" s="336">
        <v>0</v>
      </c>
      <c r="E40" s="336">
        <v>0</v>
      </c>
      <c r="F40" s="336">
        <v>0</v>
      </c>
      <c r="G40" s="336">
        <v>0</v>
      </c>
      <c r="H40" s="336">
        <v>0</v>
      </c>
      <c r="I40" s="336">
        <f t="shared" si="0"/>
        <v>0</v>
      </c>
    </row>
    <row r="41" spans="1:9" ht="4.75" customHeight="1" x14ac:dyDescent="0.25">
      <c r="A41" s="335"/>
      <c r="B41" s="337"/>
      <c r="C41" s="338"/>
      <c r="D41" s="339"/>
      <c r="E41" s="339"/>
      <c r="F41" s="339"/>
      <c r="G41" s="339"/>
      <c r="H41" s="339"/>
      <c r="I41" s="339"/>
    </row>
    <row r="42" spans="1:9" ht="12.8" customHeight="1" x14ac:dyDescent="0.25">
      <c r="A42" s="480" t="s">
        <v>453</v>
      </c>
      <c r="B42" s="481"/>
      <c r="C42" s="482"/>
      <c r="D42" s="340">
        <f>+D9+D10+D11+D12+D13+D14+D15+D16+D29+D35+D36+D38</f>
        <v>17443056</v>
      </c>
      <c r="E42" s="371">
        <f t="shared" ref="E42:H42" si="5">+E9+E10+E11+E12+E13+E14+E15+E16+E29+E35+E36+E38</f>
        <v>0</v>
      </c>
      <c r="F42" s="340">
        <f t="shared" si="5"/>
        <v>17443056</v>
      </c>
      <c r="G42" s="340">
        <f t="shared" si="5"/>
        <v>8596140</v>
      </c>
      <c r="H42" s="340">
        <f t="shared" si="5"/>
        <v>8596140</v>
      </c>
      <c r="I42" s="340">
        <f>+H42-D42</f>
        <v>-8846916</v>
      </c>
    </row>
    <row r="43" spans="1:9" ht="1" customHeight="1" x14ac:dyDescent="0.25">
      <c r="A43" s="477"/>
      <c r="B43" s="468"/>
      <c r="C43" s="469"/>
      <c r="D43" s="340"/>
      <c r="E43" s="340"/>
      <c r="F43" s="340"/>
      <c r="G43" s="340"/>
      <c r="H43" s="340"/>
      <c r="I43" s="340"/>
    </row>
    <row r="44" spans="1:9" ht="12.95" customHeight="1" x14ac:dyDescent="0.25">
      <c r="A44" s="480" t="s">
        <v>249</v>
      </c>
      <c r="B44" s="481"/>
      <c r="C44" s="482"/>
      <c r="D44" s="382"/>
      <c r="E44" s="382"/>
      <c r="F44" s="382"/>
      <c r="G44" s="382"/>
      <c r="H44" s="382"/>
      <c r="I44" s="382">
        <f t="shared" ref="I44" si="6">+H44-D44</f>
        <v>0</v>
      </c>
    </row>
    <row r="45" spans="1:9" ht="6.75" customHeight="1" x14ac:dyDescent="0.25">
      <c r="A45" s="335"/>
      <c r="B45" s="337"/>
      <c r="C45" s="338"/>
      <c r="D45" s="342"/>
      <c r="E45" s="342"/>
      <c r="F45" s="342"/>
      <c r="G45" s="342"/>
      <c r="H45" s="342"/>
      <c r="I45" s="342"/>
    </row>
    <row r="46" spans="1:9" ht="12.95" customHeight="1" x14ac:dyDescent="0.25">
      <c r="A46" s="480" t="s">
        <v>250</v>
      </c>
      <c r="B46" s="481"/>
      <c r="C46" s="482"/>
      <c r="D46" s="339"/>
      <c r="E46" s="339"/>
      <c r="F46" s="339"/>
      <c r="G46" s="339"/>
      <c r="H46" s="339"/>
      <c r="I46" s="339"/>
    </row>
    <row r="47" spans="1:9" ht="12.95" customHeight="1" x14ac:dyDescent="0.25">
      <c r="A47" s="335"/>
      <c r="B47" s="468" t="s">
        <v>251</v>
      </c>
      <c r="C47" s="469"/>
      <c r="D47" s="341">
        <f>SUM(D48:D55)</f>
        <v>68682258</v>
      </c>
      <c r="E47" s="341">
        <f t="shared" ref="E47:H47" si="7">SUM(E48:E55)</f>
        <v>0</v>
      </c>
      <c r="F47" s="341">
        <f>SUM(F48:F55)</f>
        <v>68682258</v>
      </c>
      <c r="G47" s="341">
        <f t="shared" si="7"/>
        <v>34357866</v>
      </c>
      <c r="H47" s="341">
        <f t="shared" si="7"/>
        <v>34357866</v>
      </c>
      <c r="I47" s="341">
        <f>SUM(I48:I55)</f>
        <v>-34324392</v>
      </c>
    </row>
    <row r="48" spans="1:9" ht="12.95" customHeight="1" x14ac:dyDescent="0.25">
      <c r="A48" s="335"/>
      <c r="B48" s="337"/>
      <c r="C48" s="338" t="s">
        <v>252</v>
      </c>
      <c r="D48" s="336">
        <v>0</v>
      </c>
      <c r="E48" s="336">
        <v>0</v>
      </c>
      <c r="F48" s="336">
        <v>0</v>
      </c>
      <c r="G48" s="336">
        <v>0</v>
      </c>
      <c r="H48" s="336">
        <v>0</v>
      </c>
      <c r="I48" s="336">
        <f t="shared" ref="I48:I64" si="8">+H48-D48</f>
        <v>0</v>
      </c>
    </row>
    <row r="49" spans="1:10" ht="12.95" customHeight="1" x14ac:dyDescent="0.25">
      <c r="A49" s="335"/>
      <c r="B49" s="337"/>
      <c r="C49" s="338" t="s">
        <v>253</v>
      </c>
      <c r="D49" s="336">
        <v>0</v>
      </c>
      <c r="E49" s="336">
        <v>0</v>
      </c>
      <c r="F49" s="336">
        <v>0</v>
      </c>
      <c r="G49" s="336">
        <v>0</v>
      </c>
      <c r="H49" s="336">
        <v>0</v>
      </c>
      <c r="I49" s="336">
        <f t="shared" si="8"/>
        <v>0</v>
      </c>
    </row>
    <row r="50" spans="1:10" ht="12.95" customHeight="1" x14ac:dyDescent="0.25">
      <c r="A50" s="335"/>
      <c r="B50" s="337"/>
      <c r="C50" s="338" t="s">
        <v>254</v>
      </c>
      <c r="D50" s="336">
        <v>0</v>
      </c>
      <c r="E50" s="336">
        <v>0</v>
      </c>
      <c r="F50" s="336">
        <v>0</v>
      </c>
      <c r="G50" s="336">
        <v>0</v>
      </c>
      <c r="H50" s="336">
        <v>0</v>
      </c>
      <c r="I50" s="336">
        <f t="shared" si="8"/>
        <v>0</v>
      </c>
    </row>
    <row r="51" spans="1:10" ht="20.95" customHeight="1" x14ac:dyDescent="0.25">
      <c r="A51" s="335"/>
      <c r="B51" s="337"/>
      <c r="C51" s="343" t="s">
        <v>255</v>
      </c>
      <c r="D51" s="336">
        <v>0</v>
      </c>
      <c r="E51" s="336">
        <v>0</v>
      </c>
      <c r="F51" s="336">
        <v>0</v>
      </c>
      <c r="G51" s="336">
        <v>0</v>
      </c>
      <c r="H51" s="336">
        <v>0</v>
      </c>
      <c r="I51" s="336">
        <f t="shared" si="8"/>
        <v>0</v>
      </c>
    </row>
    <row r="52" spans="1:10" ht="12.95" customHeight="1" x14ac:dyDescent="0.25">
      <c r="A52" s="335"/>
      <c r="B52" s="337"/>
      <c r="C52" s="343" t="s">
        <v>256</v>
      </c>
      <c r="D52" s="336">
        <v>0</v>
      </c>
      <c r="E52" s="336">
        <v>0</v>
      </c>
      <c r="F52" s="336">
        <v>0</v>
      </c>
      <c r="G52" s="336">
        <v>0</v>
      </c>
      <c r="H52" s="336">
        <v>0</v>
      </c>
      <c r="I52" s="336">
        <f t="shared" si="8"/>
        <v>0</v>
      </c>
    </row>
    <row r="53" spans="1:10" ht="20.3" customHeight="1" x14ac:dyDescent="0.25">
      <c r="A53" s="335"/>
      <c r="B53" s="337"/>
      <c r="C53" s="343" t="s">
        <v>257</v>
      </c>
      <c r="D53" s="336">
        <v>68682258</v>
      </c>
      <c r="E53" s="336">
        <v>0</v>
      </c>
      <c r="F53" s="336">
        <f>D53+E53</f>
        <v>68682258</v>
      </c>
      <c r="G53" s="336">
        <v>34357866</v>
      </c>
      <c r="H53" s="336">
        <v>34357866</v>
      </c>
      <c r="I53" s="336">
        <f>H53-D53</f>
        <v>-34324392</v>
      </c>
      <c r="J53" s="347"/>
    </row>
    <row r="54" spans="1:10" ht="20.95" customHeight="1" x14ac:dyDescent="0.25">
      <c r="A54" s="335"/>
      <c r="B54" s="337"/>
      <c r="C54" s="343" t="s">
        <v>258</v>
      </c>
      <c r="D54" s="336">
        <v>0</v>
      </c>
      <c r="E54" s="336">
        <v>0</v>
      </c>
      <c r="F54" s="336">
        <v>0</v>
      </c>
      <c r="G54" s="336">
        <v>0</v>
      </c>
      <c r="H54" s="336">
        <v>0</v>
      </c>
      <c r="I54" s="336">
        <f t="shared" si="8"/>
        <v>0</v>
      </c>
    </row>
    <row r="55" spans="1:10" ht="20.95" customHeight="1" x14ac:dyDescent="0.25">
      <c r="A55" s="335"/>
      <c r="B55" s="337"/>
      <c r="C55" s="344" t="s">
        <v>259</v>
      </c>
      <c r="D55" s="336">
        <v>0</v>
      </c>
      <c r="E55" s="336">
        <v>0</v>
      </c>
      <c r="F55" s="336">
        <v>0</v>
      </c>
      <c r="G55" s="336">
        <v>0</v>
      </c>
      <c r="H55" s="336">
        <v>0</v>
      </c>
      <c r="I55" s="336">
        <f t="shared" si="8"/>
        <v>0</v>
      </c>
    </row>
    <row r="56" spans="1:10" ht="12.95" customHeight="1" x14ac:dyDescent="0.25">
      <c r="A56" s="335"/>
      <c r="B56" s="468" t="s">
        <v>260</v>
      </c>
      <c r="C56" s="469"/>
      <c r="D56" s="345">
        <f>SUM(D57:D65)</f>
        <v>3352351</v>
      </c>
      <c r="E56" s="345">
        <f t="shared" ref="E56:H56" si="9">SUM(E57:E65)</f>
        <v>0</v>
      </c>
      <c r="F56" s="345">
        <f>SUM(F57:F65)</f>
        <v>3352351</v>
      </c>
      <c r="G56" s="345">
        <f t="shared" si="9"/>
        <v>1480000</v>
      </c>
      <c r="H56" s="345">
        <f t="shared" si="9"/>
        <v>1480000</v>
      </c>
      <c r="I56" s="345">
        <f>SUM(I57:I60)</f>
        <v>-1872351</v>
      </c>
    </row>
    <row r="57" spans="1:10" ht="12.95" customHeight="1" x14ac:dyDescent="0.25">
      <c r="A57" s="335"/>
      <c r="B57" s="337"/>
      <c r="C57" s="338" t="s">
        <v>261</v>
      </c>
      <c r="D57" s="336">
        <v>0</v>
      </c>
      <c r="E57" s="336">
        <v>0</v>
      </c>
      <c r="F57" s="336">
        <v>0</v>
      </c>
      <c r="G57" s="336">
        <v>0</v>
      </c>
      <c r="H57" s="336">
        <v>0</v>
      </c>
      <c r="I57" s="336">
        <f t="shared" si="8"/>
        <v>0</v>
      </c>
    </row>
    <row r="58" spans="1:10" ht="12.95" customHeight="1" x14ac:dyDescent="0.25">
      <c r="A58" s="335"/>
      <c r="B58" s="337"/>
      <c r="C58" s="338" t="s">
        <v>262</v>
      </c>
      <c r="D58" s="336">
        <v>0</v>
      </c>
      <c r="E58" s="336">
        <v>0</v>
      </c>
      <c r="F58" s="336">
        <v>0</v>
      </c>
      <c r="G58" s="336">
        <v>0</v>
      </c>
      <c r="H58" s="336">
        <v>0</v>
      </c>
      <c r="I58" s="336">
        <f t="shared" si="8"/>
        <v>0</v>
      </c>
    </row>
    <row r="59" spans="1:10" ht="12.95" customHeight="1" x14ac:dyDescent="0.25">
      <c r="A59" s="335"/>
      <c r="B59" s="337"/>
      <c r="C59" s="338" t="s">
        <v>263</v>
      </c>
      <c r="D59" s="336">
        <v>0</v>
      </c>
      <c r="E59" s="336">
        <v>0</v>
      </c>
      <c r="F59" s="336">
        <v>0</v>
      </c>
      <c r="G59" s="336">
        <v>0</v>
      </c>
      <c r="H59" s="336">
        <v>0</v>
      </c>
      <c r="I59" s="336">
        <f t="shared" si="8"/>
        <v>0</v>
      </c>
    </row>
    <row r="60" spans="1:10" ht="12.95" customHeight="1" x14ac:dyDescent="0.25">
      <c r="A60" s="335"/>
      <c r="B60" s="337"/>
      <c r="C60" s="338" t="s">
        <v>264</v>
      </c>
      <c r="D60" s="346">
        <v>3352351</v>
      </c>
      <c r="E60" s="336">
        <v>0</v>
      </c>
      <c r="F60" s="336">
        <f>D60+E60</f>
        <v>3352351</v>
      </c>
      <c r="G60" s="402">
        <v>1480000</v>
      </c>
      <c r="H60" s="403">
        <v>1480000</v>
      </c>
      <c r="I60" s="336">
        <f>H60-D60</f>
        <v>-1872351</v>
      </c>
      <c r="J60" s="187"/>
    </row>
    <row r="61" spans="1:10" ht="12.95" customHeight="1" x14ac:dyDescent="0.25">
      <c r="A61" s="335"/>
      <c r="B61" s="468" t="s">
        <v>265</v>
      </c>
      <c r="C61" s="469"/>
      <c r="D61" s="336">
        <f>+D62+D63</f>
        <v>0</v>
      </c>
      <c r="E61" s="336">
        <f t="shared" ref="E61:H61" si="10">+E62+E63</f>
        <v>0</v>
      </c>
      <c r="F61" s="336">
        <f t="shared" si="10"/>
        <v>0</v>
      </c>
      <c r="G61" s="336">
        <f t="shared" si="10"/>
        <v>0</v>
      </c>
      <c r="H61" s="336">
        <f t="shared" si="10"/>
        <v>0</v>
      </c>
      <c r="I61" s="336">
        <f t="shared" si="8"/>
        <v>0</v>
      </c>
    </row>
    <row r="62" spans="1:10" ht="20.95" customHeight="1" x14ac:dyDescent="0.25">
      <c r="A62" s="335"/>
      <c r="B62" s="337"/>
      <c r="C62" s="343" t="s">
        <v>266</v>
      </c>
      <c r="D62" s="336">
        <v>0</v>
      </c>
      <c r="E62" s="336">
        <v>0</v>
      </c>
      <c r="F62" s="336">
        <v>0</v>
      </c>
      <c r="G62" s="336">
        <v>0</v>
      </c>
      <c r="H62" s="336">
        <v>0</v>
      </c>
      <c r="I62" s="336">
        <f t="shared" si="8"/>
        <v>0</v>
      </c>
    </row>
    <row r="63" spans="1:10" ht="12.95" customHeight="1" x14ac:dyDescent="0.25">
      <c r="A63" s="335"/>
      <c r="B63" s="337"/>
      <c r="C63" s="338" t="s">
        <v>267</v>
      </c>
      <c r="D63" s="336">
        <v>0</v>
      </c>
      <c r="E63" s="336">
        <v>0</v>
      </c>
      <c r="F63" s="336">
        <v>0</v>
      </c>
      <c r="G63" s="336">
        <v>0</v>
      </c>
      <c r="H63" s="336">
        <v>0</v>
      </c>
      <c r="I63" s="336">
        <f t="shared" si="8"/>
        <v>0</v>
      </c>
    </row>
    <row r="64" spans="1:10" ht="12.95" customHeight="1" x14ac:dyDescent="0.25">
      <c r="A64" s="335"/>
      <c r="B64" s="468" t="s">
        <v>452</v>
      </c>
      <c r="C64" s="469"/>
      <c r="D64" s="336">
        <v>0</v>
      </c>
      <c r="E64" s="336">
        <v>0</v>
      </c>
      <c r="F64" s="336">
        <v>0</v>
      </c>
      <c r="G64" s="336">
        <v>0</v>
      </c>
      <c r="H64" s="336">
        <v>0</v>
      </c>
      <c r="I64" s="336">
        <f t="shared" si="8"/>
        <v>0</v>
      </c>
    </row>
    <row r="65" spans="1:11" ht="12.95" customHeight="1" x14ac:dyDescent="0.25">
      <c r="A65" s="335"/>
      <c r="B65" s="468" t="s">
        <v>268</v>
      </c>
      <c r="C65" s="469"/>
      <c r="D65" s="336">
        <v>0</v>
      </c>
      <c r="E65" s="336">
        <v>0</v>
      </c>
      <c r="F65" s="336">
        <v>0</v>
      </c>
      <c r="G65" s="336">
        <v>0</v>
      </c>
      <c r="H65" s="336">
        <v>0</v>
      </c>
      <c r="I65" s="336">
        <f>+H65-D65</f>
        <v>0</v>
      </c>
    </row>
    <row r="66" spans="1:11" ht="4.75" customHeight="1" x14ac:dyDescent="0.25">
      <c r="A66" s="335"/>
      <c r="B66" s="468"/>
      <c r="C66" s="469"/>
      <c r="D66" s="342"/>
      <c r="E66" s="342"/>
      <c r="F66" s="342"/>
      <c r="G66" s="342"/>
      <c r="H66" s="342"/>
      <c r="I66" s="342"/>
    </row>
    <row r="67" spans="1:11" s="187" customFormat="1" ht="12.95" customHeight="1" x14ac:dyDescent="0.25">
      <c r="A67" s="480" t="s">
        <v>269</v>
      </c>
      <c r="B67" s="481"/>
      <c r="C67" s="482"/>
      <c r="D67" s="341">
        <f>+D47+D56+D61+D64+D65</f>
        <v>72034609</v>
      </c>
      <c r="E67" s="341">
        <f t="shared" ref="E67:H67" si="11">+E47+E56+E61+E64+E65</f>
        <v>0</v>
      </c>
      <c r="F67" s="341">
        <f>+F47+F56+F61+F64+F65</f>
        <v>72034609</v>
      </c>
      <c r="G67" s="341">
        <f>+G47+G56+G61+G64+G65</f>
        <v>35837866</v>
      </c>
      <c r="H67" s="341">
        <f t="shared" si="11"/>
        <v>35837866</v>
      </c>
      <c r="I67" s="341">
        <f>+I47+I56+I61+I64+I65</f>
        <v>-36196743</v>
      </c>
      <c r="J67" s="347"/>
    </row>
    <row r="68" spans="1:11" ht="6.05" customHeight="1" x14ac:dyDescent="0.25">
      <c r="A68" s="335"/>
      <c r="B68" s="468"/>
      <c r="C68" s="469"/>
      <c r="D68" s="342"/>
      <c r="E68" s="342"/>
      <c r="F68" s="342"/>
      <c r="G68" s="342"/>
      <c r="H68" s="342"/>
      <c r="I68" s="342"/>
    </row>
    <row r="69" spans="1:11" ht="12.95" customHeight="1" x14ac:dyDescent="0.25">
      <c r="A69" s="480" t="s">
        <v>270</v>
      </c>
      <c r="B69" s="481"/>
      <c r="C69" s="482"/>
      <c r="D69" s="341">
        <f>+D70</f>
        <v>0</v>
      </c>
      <c r="E69" s="341">
        <f t="shared" ref="E69:H69" si="12">+E70</f>
        <v>0</v>
      </c>
      <c r="F69" s="341">
        <f t="shared" si="12"/>
        <v>0</v>
      </c>
      <c r="G69" s="341">
        <f t="shared" si="12"/>
        <v>0</v>
      </c>
      <c r="H69" s="341">
        <f t="shared" si="12"/>
        <v>0</v>
      </c>
      <c r="I69" s="341">
        <f>+H69-D69</f>
        <v>0</v>
      </c>
    </row>
    <row r="70" spans="1:11" ht="12.95" customHeight="1" x14ac:dyDescent="0.25">
      <c r="A70" s="335"/>
      <c r="B70" s="468" t="s">
        <v>271</v>
      </c>
      <c r="C70" s="469"/>
      <c r="D70" s="336">
        <v>0</v>
      </c>
      <c r="E70" s="336">
        <v>0</v>
      </c>
      <c r="F70" s="336">
        <v>0</v>
      </c>
      <c r="G70" s="336">
        <v>0</v>
      </c>
      <c r="H70" s="336">
        <v>0</v>
      </c>
      <c r="I70" s="336">
        <v>0</v>
      </c>
    </row>
    <row r="71" spans="1:11" ht="6.05" customHeight="1" x14ac:dyDescent="0.25">
      <c r="A71" s="335"/>
      <c r="B71" s="468"/>
      <c r="C71" s="469"/>
      <c r="D71" s="339"/>
      <c r="E71" s="339"/>
      <c r="F71" s="339"/>
      <c r="G71" s="339"/>
      <c r="H71" s="339"/>
      <c r="I71" s="339"/>
    </row>
    <row r="72" spans="1:11" ht="12.95" customHeight="1" x14ac:dyDescent="0.25">
      <c r="A72" s="480" t="s">
        <v>272</v>
      </c>
      <c r="B72" s="481"/>
      <c r="C72" s="482"/>
      <c r="D72" s="353">
        <f t="shared" ref="D72:E72" si="13">+D42+D67+D69</f>
        <v>89477665</v>
      </c>
      <c r="E72" s="370">
        <f t="shared" si="13"/>
        <v>0</v>
      </c>
      <c r="F72" s="353">
        <f>F42+F67+F69</f>
        <v>89477665</v>
      </c>
      <c r="G72" s="353">
        <f>G42+G67+G69</f>
        <v>44434006</v>
      </c>
      <c r="H72" s="353">
        <f t="shared" ref="H72" si="14">H42+H67+H69</f>
        <v>44434006</v>
      </c>
      <c r="I72" s="353">
        <f>+I42+I67+I69</f>
        <v>-45043659</v>
      </c>
      <c r="K72" s="348"/>
    </row>
    <row r="73" spans="1:11" ht="6.05" customHeight="1" x14ac:dyDescent="0.25">
      <c r="A73" s="335"/>
      <c r="B73" s="468"/>
      <c r="C73" s="469"/>
      <c r="D73" s="339"/>
      <c r="E73" s="339"/>
      <c r="F73" s="339"/>
      <c r="G73" s="339"/>
      <c r="H73" s="339"/>
      <c r="I73" s="339"/>
    </row>
    <row r="74" spans="1:11" ht="12.95" customHeight="1" x14ac:dyDescent="0.25">
      <c r="A74" s="335"/>
      <c r="B74" s="481" t="s">
        <v>273</v>
      </c>
      <c r="C74" s="482"/>
      <c r="D74" s="339"/>
      <c r="E74" s="339"/>
      <c r="F74" s="339"/>
      <c r="G74" s="339"/>
      <c r="H74" s="339"/>
      <c r="I74" s="339"/>
    </row>
    <row r="75" spans="1:11" ht="20.95" customHeight="1" x14ac:dyDescent="0.25">
      <c r="A75" s="335"/>
      <c r="B75" s="485" t="s">
        <v>274</v>
      </c>
      <c r="C75" s="486"/>
      <c r="D75" s="336">
        <v>0</v>
      </c>
      <c r="E75" s="336">
        <v>0</v>
      </c>
      <c r="F75" s="336">
        <v>0</v>
      </c>
      <c r="G75" s="336">
        <v>0</v>
      </c>
      <c r="H75" s="336">
        <v>0</v>
      </c>
      <c r="I75" s="336">
        <v>0</v>
      </c>
    </row>
    <row r="76" spans="1:11" ht="20.95" customHeight="1" x14ac:dyDescent="0.25">
      <c r="A76" s="335"/>
      <c r="B76" s="485" t="s">
        <v>275</v>
      </c>
      <c r="C76" s="486"/>
      <c r="D76" s="336">
        <v>0</v>
      </c>
      <c r="E76" s="336">
        <v>0</v>
      </c>
      <c r="F76" s="336">
        <v>0</v>
      </c>
      <c r="G76" s="336">
        <v>0</v>
      </c>
      <c r="H76" s="336">
        <v>0</v>
      </c>
      <c r="I76" s="336">
        <v>0</v>
      </c>
    </row>
    <row r="77" spans="1:11" ht="12.95" customHeight="1" thickBot="1" x14ac:dyDescent="0.3">
      <c r="A77" s="349"/>
      <c r="B77" s="483" t="s">
        <v>276</v>
      </c>
      <c r="C77" s="484"/>
      <c r="D77" s="350">
        <f>+D75+D76</f>
        <v>0</v>
      </c>
      <c r="E77" s="350">
        <f t="shared" ref="E77:H77" si="15">+E75+E76</f>
        <v>0</v>
      </c>
      <c r="F77" s="350">
        <f t="shared" si="15"/>
        <v>0</v>
      </c>
      <c r="G77" s="350">
        <f t="shared" si="15"/>
        <v>0</v>
      </c>
      <c r="H77" s="350">
        <f t="shared" si="15"/>
        <v>0</v>
      </c>
      <c r="I77" s="350">
        <f>+H77-D77</f>
        <v>0</v>
      </c>
    </row>
    <row r="78" spans="1:11" x14ac:dyDescent="0.25">
      <c r="D78" s="146"/>
      <c r="E78" s="146"/>
      <c r="F78" s="146"/>
      <c r="G78" s="146"/>
      <c r="H78" s="146"/>
      <c r="I78" s="146"/>
    </row>
    <row r="79" spans="1:11" ht="19.5" customHeight="1" x14ac:dyDescent="0.25"/>
    <row r="80" spans="1:11" x14ac:dyDescent="0.25">
      <c r="C80" s="351"/>
      <c r="D80" s="351"/>
      <c r="E80" s="351"/>
      <c r="F80" s="351"/>
      <c r="G80" s="351"/>
      <c r="H80" s="351"/>
      <c r="I80" s="351"/>
      <c r="J80" s="351"/>
      <c r="K80" s="351"/>
    </row>
    <row r="81" spans="3:11" ht="18" customHeight="1" x14ac:dyDescent="0.25">
      <c r="C81" s="351"/>
      <c r="D81" s="351"/>
      <c r="E81" s="351"/>
      <c r="F81" s="351"/>
      <c r="G81" s="43"/>
      <c r="H81" s="43"/>
      <c r="I81" s="43"/>
      <c r="J81" s="351"/>
      <c r="K81" s="351"/>
    </row>
    <row r="82" spans="3:11" ht="17.2" customHeight="1" x14ac:dyDescent="0.25">
      <c r="C82" s="351"/>
      <c r="D82" s="351"/>
      <c r="E82" s="351"/>
      <c r="F82" s="351"/>
      <c r="G82" s="43"/>
      <c r="H82" s="43"/>
      <c r="I82" s="43"/>
      <c r="J82" s="351"/>
      <c r="K82" s="351"/>
    </row>
    <row r="83" spans="3:11" x14ac:dyDescent="0.25">
      <c r="C83" s="351"/>
      <c r="D83" s="351"/>
      <c r="E83" s="351"/>
      <c r="F83" s="351"/>
      <c r="G83" s="43"/>
      <c r="H83" s="43"/>
      <c r="I83" s="43"/>
      <c r="J83" s="351"/>
      <c r="K83" s="351"/>
    </row>
    <row r="84" spans="3:11" x14ac:dyDescent="0.25">
      <c r="C84" s="352"/>
      <c r="D84" s="352"/>
      <c r="E84" s="351"/>
      <c r="F84" s="352"/>
      <c r="G84" s="43"/>
      <c r="H84" s="43"/>
      <c r="I84" s="43"/>
      <c r="J84" s="352"/>
      <c r="K84" s="352"/>
    </row>
    <row r="85" spans="3:11" x14ac:dyDescent="0.25">
      <c r="C85" s="351"/>
      <c r="D85" s="351"/>
      <c r="E85" s="351"/>
      <c r="F85" s="351"/>
      <c r="G85" s="43"/>
      <c r="H85" s="43"/>
      <c r="I85" s="43"/>
      <c r="J85" s="351"/>
      <c r="K85" s="351"/>
    </row>
    <row r="86" spans="3:11" x14ac:dyDescent="0.25">
      <c r="C86" s="351"/>
      <c r="D86" s="351"/>
      <c r="E86" s="351"/>
      <c r="F86" s="351"/>
      <c r="G86" s="43"/>
      <c r="H86" s="43"/>
      <c r="I86" s="43"/>
      <c r="J86" s="351"/>
      <c r="K86" s="351"/>
    </row>
  </sheetData>
  <mergeCells count="52">
    <mergeCell ref="B77:C77"/>
    <mergeCell ref="A72:C72"/>
    <mergeCell ref="B73:C73"/>
    <mergeCell ref="B74:C74"/>
    <mergeCell ref="B75:C75"/>
    <mergeCell ref="B76:C76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A44:C44"/>
    <mergeCell ref="B36:C36"/>
    <mergeCell ref="B38:C38"/>
    <mergeCell ref="A42:C42"/>
    <mergeCell ref="A43:C43"/>
    <mergeCell ref="F16:F17"/>
    <mergeCell ref="G16:G17"/>
    <mergeCell ref="H16:H17"/>
    <mergeCell ref="I16:I17"/>
    <mergeCell ref="D16:D17"/>
    <mergeCell ref="E16:E17"/>
    <mergeCell ref="B29:C29"/>
    <mergeCell ref="B35:C35"/>
    <mergeCell ref="B15:C15"/>
    <mergeCell ref="A16:A17"/>
    <mergeCell ref="B16:C16"/>
    <mergeCell ref="B17:C17"/>
    <mergeCell ref="B14:C14"/>
    <mergeCell ref="E6:E7"/>
    <mergeCell ref="F6:F7"/>
    <mergeCell ref="G6:G7"/>
    <mergeCell ref="H6:H7"/>
    <mergeCell ref="A8:C8"/>
    <mergeCell ref="B9:C9"/>
    <mergeCell ref="B10:C10"/>
    <mergeCell ref="B11:C11"/>
    <mergeCell ref="B12:C12"/>
    <mergeCell ref="B13:C13"/>
    <mergeCell ref="A5:C5"/>
    <mergeCell ref="D5:H5"/>
    <mergeCell ref="I5:I7"/>
    <mergeCell ref="A6:C6"/>
    <mergeCell ref="A7:C7"/>
    <mergeCell ref="D6:D7"/>
  </mergeCells>
  <pageMargins left="0.41" right="0.15748031496062992" top="0.48" bottom="0" header="0.23622047244094491" footer="0.15748031496062992"/>
  <pageSetup scale="73" fitToHeight="3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170"/>
  <sheetViews>
    <sheetView topLeftCell="B162" zoomScale="120" zoomScaleNormal="120" zoomScaleSheetLayoutView="90" workbookViewId="0">
      <selection activeCell="I161" sqref="I161"/>
    </sheetView>
  </sheetViews>
  <sheetFormatPr baseColWidth="10" defaultColWidth="11.44140625" defaultRowHeight="11.15" x14ac:dyDescent="0.2"/>
  <cols>
    <col min="1" max="1" width="3.6640625" style="90" customWidth="1"/>
    <col min="2" max="2" width="44" style="90" customWidth="1"/>
    <col min="3" max="8" width="12.33203125" style="90" customWidth="1"/>
    <col min="9" max="9" width="11.6640625" style="90" bestFit="1" customWidth="1"/>
    <col min="10" max="10" width="11.5546875" style="90" bestFit="1" customWidth="1"/>
    <col min="11" max="14" width="11.6640625" style="90" bestFit="1" customWidth="1"/>
    <col min="15" max="16384" width="11.44140625" style="90"/>
  </cols>
  <sheetData>
    <row r="1" spans="1:8" ht="14.25" customHeight="1" x14ac:dyDescent="0.2">
      <c r="A1" s="189"/>
      <c r="B1" s="190"/>
      <c r="C1" s="191"/>
      <c r="D1" s="208" t="s">
        <v>421</v>
      </c>
      <c r="E1" s="191"/>
      <c r="F1" s="191"/>
      <c r="G1" s="191"/>
      <c r="H1" s="192"/>
    </row>
    <row r="2" spans="1:8" ht="13.75" customHeight="1" x14ac:dyDescent="0.2">
      <c r="A2" s="494" t="s">
        <v>412</v>
      </c>
      <c r="B2" s="495"/>
      <c r="C2" s="495"/>
      <c r="D2" s="495"/>
      <c r="E2" s="495"/>
      <c r="F2" s="495"/>
      <c r="G2" s="495"/>
      <c r="H2" s="496"/>
    </row>
    <row r="3" spans="1:8" ht="13.75" customHeight="1" x14ac:dyDescent="0.2">
      <c r="A3" s="494" t="s">
        <v>277</v>
      </c>
      <c r="B3" s="495"/>
      <c r="C3" s="495"/>
      <c r="D3" s="495"/>
      <c r="E3" s="495"/>
      <c r="F3" s="495"/>
      <c r="G3" s="495"/>
      <c r="H3" s="496"/>
    </row>
    <row r="4" spans="1:8" ht="13.75" customHeight="1" x14ac:dyDescent="0.2">
      <c r="A4" s="494" t="s">
        <v>486</v>
      </c>
      <c r="B4" s="495"/>
      <c r="C4" s="495"/>
      <c r="D4" s="495"/>
      <c r="E4" s="495"/>
      <c r="F4" s="495"/>
      <c r="G4" s="495"/>
      <c r="H4" s="496"/>
    </row>
    <row r="5" spans="1:8" ht="13.75" customHeight="1" thickBot="1" x14ac:dyDescent="0.25">
      <c r="A5" s="489" t="s">
        <v>0</v>
      </c>
      <c r="B5" s="497"/>
      <c r="C5" s="497"/>
      <c r="D5" s="497"/>
      <c r="E5" s="497"/>
      <c r="F5" s="497"/>
      <c r="G5" s="497"/>
      <c r="H5" s="490"/>
    </row>
    <row r="6" spans="1:8" ht="11.3" customHeight="1" thickBot="1" x14ac:dyDescent="0.25">
      <c r="A6" s="487" t="s">
        <v>1</v>
      </c>
      <c r="B6" s="488"/>
      <c r="C6" s="491" t="s">
        <v>278</v>
      </c>
      <c r="D6" s="492"/>
      <c r="E6" s="492"/>
      <c r="F6" s="492"/>
      <c r="G6" s="493"/>
      <c r="H6" s="407" t="s">
        <v>279</v>
      </c>
    </row>
    <row r="7" spans="1:8" ht="22.95" thickBot="1" x14ac:dyDescent="0.25">
      <c r="A7" s="489"/>
      <c r="B7" s="490"/>
      <c r="C7" s="193" t="s">
        <v>174</v>
      </c>
      <c r="D7" s="182" t="s">
        <v>280</v>
      </c>
      <c r="E7" s="193" t="s">
        <v>281</v>
      </c>
      <c r="F7" s="193" t="s">
        <v>175</v>
      </c>
      <c r="G7" s="193" t="s">
        <v>177</v>
      </c>
      <c r="H7" s="419"/>
    </row>
    <row r="8" spans="1:8" ht="14.1" customHeight="1" x14ac:dyDescent="0.2">
      <c r="A8" s="505" t="s">
        <v>282</v>
      </c>
      <c r="B8" s="506"/>
      <c r="C8" s="226">
        <f>C9+C17+C27+C37</f>
        <v>17443056</v>
      </c>
      <c r="D8" s="372">
        <f>D9+D17+D27+D37</f>
        <v>0</v>
      </c>
      <c r="E8" s="226">
        <f>E9+E17+E27+E37</f>
        <v>17443056</v>
      </c>
      <c r="F8" s="226">
        <f>F9+F17+F27+F37</f>
        <v>7999516.8200000003</v>
      </c>
      <c r="G8" s="226">
        <f>G9+G17+G27+G37</f>
        <v>7984040.8200000003</v>
      </c>
      <c r="H8" s="226">
        <f t="shared" ref="H8" si="0">H9+H17+H27+H37</f>
        <v>9443539.1799999997</v>
      </c>
    </row>
    <row r="9" spans="1:8" ht="14.1" customHeight="1" x14ac:dyDescent="0.2">
      <c r="A9" s="500" t="s">
        <v>283</v>
      </c>
      <c r="B9" s="501"/>
      <c r="C9" s="226">
        <f>SUM(C10:C16)</f>
        <v>8228118</v>
      </c>
      <c r="D9" s="226">
        <f t="shared" ref="D9:H9" si="1">SUM(D10:D16)</f>
        <v>0</v>
      </c>
      <c r="E9" s="226">
        <f t="shared" si="1"/>
        <v>8228118</v>
      </c>
      <c r="F9" s="226">
        <f>SUM(F10:F16)</f>
        <v>3697219.7</v>
      </c>
      <c r="G9" s="226">
        <f>SUM(G10:G16)</f>
        <v>3697219.7</v>
      </c>
      <c r="H9" s="226">
        <f t="shared" si="1"/>
        <v>4530898.3</v>
      </c>
    </row>
    <row r="10" spans="1:8" ht="13.75" customHeight="1" x14ac:dyDescent="0.2">
      <c r="A10" s="194"/>
      <c r="B10" s="195" t="s">
        <v>284</v>
      </c>
      <c r="C10" s="209">
        <v>0</v>
      </c>
      <c r="D10" s="209">
        <v>0</v>
      </c>
      <c r="E10" s="209">
        <v>0</v>
      </c>
      <c r="F10" s="209">
        <v>0</v>
      </c>
      <c r="G10" s="209">
        <v>0</v>
      </c>
      <c r="H10" s="209">
        <f t="shared" ref="H10:H25" si="2">+E10-F10</f>
        <v>0</v>
      </c>
    </row>
    <row r="11" spans="1:8" ht="14.1" customHeight="1" x14ac:dyDescent="0.2">
      <c r="A11" s="194"/>
      <c r="B11" s="195" t="s">
        <v>285</v>
      </c>
      <c r="C11" s="209">
        <v>4995273.58</v>
      </c>
      <c r="D11" s="279">
        <v>0</v>
      </c>
      <c r="E11" s="279">
        <f>C11+D11</f>
        <v>4995273.58</v>
      </c>
      <c r="F11" s="279">
        <v>2279689.12</v>
      </c>
      <c r="G11" s="279">
        <v>2279689.12</v>
      </c>
      <c r="H11" s="209">
        <f>+E11-F11</f>
        <v>2715584.46</v>
      </c>
    </row>
    <row r="12" spans="1:8" ht="13.75" customHeight="1" x14ac:dyDescent="0.2">
      <c r="A12" s="194"/>
      <c r="B12" s="195" t="s">
        <v>286</v>
      </c>
      <c r="C12" s="209">
        <v>0</v>
      </c>
      <c r="D12" s="279">
        <v>0</v>
      </c>
      <c r="E12" s="209">
        <v>0</v>
      </c>
      <c r="F12" s="209">
        <v>0</v>
      </c>
      <c r="G12" s="209">
        <v>0</v>
      </c>
      <c r="H12" s="209">
        <f t="shared" si="2"/>
        <v>0</v>
      </c>
    </row>
    <row r="13" spans="1:8" ht="14.1" customHeight="1" x14ac:dyDescent="0.2">
      <c r="A13" s="194"/>
      <c r="B13" s="195" t="s">
        <v>287</v>
      </c>
      <c r="C13" s="209">
        <v>0</v>
      </c>
      <c r="D13" s="279">
        <v>0</v>
      </c>
      <c r="E13" s="209">
        <f t="shared" ref="E13:E26" si="3">C13+D13</f>
        <v>0</v>
      </c>
      <c r="F13" s="209">
        <v>0</v>
      </c>
      <c r="G13" s="209">
        <v>0</v>
      </c>
      <c r="H13" s="209">
        <f t="shared" si="2"/>
        <v>0</v>
      </c>
    </row>
    <row r="14" spans="1:8" ht="14.1" customHeight="1" x14ac:dyDescent="0.2">
      <c r="A14" s="194"/>
      <c r="B14" s="195" t="s">
        <v>288</v>
      </c>
      <c r="C14" s="209">
        <v>192500</v>
      </c>
      <c r="D14" s="279">
        <v>0</v>
      </c>
      <c r="E14" s="279">
        <f>C14+D14</f>
        <v>192500</v>
      </c>
      <c r="F14" s="279">
        <v>0</v>
      </c>
      <c r="G14" s="279">
        <v>0</v>
      </c>
      <c r="H14" s="209">
        <f t="shared" si="2"/>
        <v>192500</v>
      </c>
    </row>
    <row r="15" spans="1:8" ht="14.1" customHeight="1" x14ac:dyDescent="0.2">
      <c r="A15" s="194"/>
      <c r="B15" s="195" t="s">
        <v>289</v>
      </c>
      <c r="C15" s="209">
        <v>0</v>
      </c>
      <c r="D15" s="279">
        <v>0</v>
      </c>
      <c r="E15" s="209">
        <f t="shared" si="3"/>
        <v>0</v>
      </c>
      <c r="F15" s="209">
        <v>0</v>
      </c>
      <c r="G15" s="209">
        <v>0</v>
      </c>
      <c r="H15" s="279">
        <f t="shared" si="2"/>
        <v>0</v>
      </c>
    </row>
    <row r="16" spans="1:8" ht="14.1" customHeight="1" x14ac:dyDescent="0.2">
      <c r="A16" s="194"/>
      <c r="B16" s="195" t="s">
        <v>290</v>
      </c>
      <c r="C16" s="209">
        <v>3040344.42</v>
      </c>
      <c r="D16" s="279">
        <v>0</v>
      </c>
      <c r="E16" s="279">
        <f>C16+D16</f>
        <v>3040344.42</v>
      </c>
      <c r="F16" s="209">
        <v>1417530.58</v>
      </c>
      <c r="G16" s="279">
        <v>1417530.58</v>
      </c>
      <c r="H16" s="279">
        <f>+E16-F16</f>
        <v>1622813.8399999999</v>
      </c>
    </row>
    <row r="17" spans="1:8" ht="14.1" customHeight="1" x14ac:dyDescent="0.2">
      <c r="A17" s="500" t="s">
        <v>291</v>
      </c>
      <c r="B17" s="501"/>
      <c r="C17" s="226">
        <f>SUM(C18:C26)</f>
        <v>900000</v>
      </c>
      <c r="D17" s="372">
        <f t="shared" ref="D17:H17" si="4">SUM(D18:D26)</f>
        <v>0</v>
      </c>
      <c r="E17" s="226">
        <f t="shared" si="4"/>
        <v>900000</v>
      </c>
      <c r="F17" s="226">
        <f t="shared" si="4"/>
        <v>400000</v>
      </c>
      <c r="G17" s="226">
        <f t="shared" si="4"/>
        <v>400000</v>
      </c>
      <c r="H17" s="226">
        <f t="shared" si="4"/>
        <v>500000</v>
      </c>
    </row>
    <row r="18" spans="1:8" ht="22.25" x14ac:dyDescent="0.2">
      <c r="A18" s="194"/>
      <c r="B18" s="196" t="s">
        <v>292</v>
      </c>
      <c r="C18" s="209">
        <v>0</v>
      </c>
      <c r="D18" s="209">
        <v>0</v>
      </c>
      <c r="E18" s="209">
        <f t="shared" si="3"/>
        <v>0</v>
      </c>
      <c r="F18" s="209">
        <v>0</v>
      </c>
      <c r="G18" s="209">
        <v>0</v>
      </c>
      <c r="H18" s="209">
        <f t="shared" si="2"/>
        <v>0</v>
      </c>
    </row>
    <row r="19" spans="1:8" ht="13.75" customHeight="1" x14ac:dyDescent="0.2">
      <c r="A19" s="194"/>
      <c r="B19" s="196" t="s">
        <v>293</v>
      </c>
      <c r="C19" s="209">
        <v>0</v>
      </c>
      <c r="D19" s="209">
        <v>0</v>
      </c>
      <c r="E19" s="209">
        <f t="shared" si="3"/>
        <v>0</v>
      </c>
      <c r="F19" s="209">
        <v>0</v>
      </c>
      <c r="G19" s="209">
        <v>0</v>
      </c>
      <c r="H19" s="209">
        <f t="shared" si="2"/>
        <v>0</v>
      </c>
    </row>
    <row r="20" spans="1:8" ht="22.25" x14ac:dyDescent="0.2">
      <c r="A20" s="194"/>
      <c r="B20" s="196" t="s">
        <v>294</v>
      </c>
      <c r="C20" s="209">
        <v>0</v>
      </c>
      <c r="D20" s="209">
        <v>0</v>
      </c>
      <c r="E20" s="209">
        <f t="shared" si="3"/>
        <v>0</v>
      </c>
      <c r="F20" s="209">
        <v>0</v>
      </c>
      <c r="G20" s="209">
        <v>0</v>
      </c>
      <c r="H20" s="209">
        <f t="shared" si="2"/>
        <v>0</v>
      </c>
    </row>
    <row r="21" spans="1:8" ht="14.1" customHeight="1" x14ac:dyDescent="0.2">
      <c r="A21" s="194"/>
      <c r="B21" s="196" t="s">
        <v>295</v>
      </c>
      <c r="C21" s="209">
        <v>0</v>
      </c>
      <c r="D21" s="209">
        <v>0</v>
      </c>
      <c r="E21" s="209">
        <f t="shared" si="3"/>
        <v>0</v>
      </c>
      <c r="F21" s="209">
        <v>0</v>
      </c>
      <c r="G21" s="209">
        <v>0</v>
      </c>
      <c r="H21" s="209">
        <f t="shared" si="2"/>
        <v>0</v>
      </c>
    </row>
    <row r="22" spans="1:8" ht="14.1" customHeight="1" x14ac:dyDescent="0.2">
      <c r="A22" s="194"/>
      <c r="B22" s="196" t="s">
        <v>296</v>
      </c>
      <c r="C22" s="209">
        <v>0</v>
      </c>
      <c r="D22" s="209">
        <v>0</v>
      </c>
      <c r="E22" s="209">
        <f t="shared" si="3"/>
        <v>0</v>
      </c>
      <c r="F22" s="209">
        <v>0</v>
      </c>
      <c r="G22" s="209">
        <v>0</v>
      </c>
      <c r="H22" s="209">
        <f t="shared" si="2"/>
        <v>0</v>
      </c>
    </row>
    <row r="23" spans="1:8" ht="14.1" customHeight="1" x14ac:dyDescent="0.2">
      <c r="A23" s="194"/>
      <c r="B23" s="196" t="s">
        <v>297</v>
      </c>
      <c r="C23" s="209">
        <v>900000</v>
      </c>
      <c r="D23" s="279">
        <v>0</v>
      </c>
      <c r="E23" s="209">
        <f>C23+D23</f>
        <v>900000</v>
      </c>
      <c r="F23" s="279">
        <v>400000</v>
      </c>
      <c r="G23" s="279">
        <v>400000</v>
      </c>
      <c r="H23" s="209">
        <f t="shared" si="2"/>
        <v>500000</v>
      </c>
    </row>
    <row r="24" spans="1:8" ht="22.25" x14ac:dyDescent="0.2">
      <c r="A24" s="194"/>
      <c r="B24" s="196" t="s">
        <v>298</v>
      </c>
      <c r="C24" s="209">
        <v>0</v>
      </c>
      <c r="D24" s="209">
        <v>0</v>
      </c>
      <c r="E24" s="209">
        <f t="shared" si="3"/>
        <v>0</v>
      </c>
      <c r="F24" s="209">
        <v>0</v>
      </c>
      <c r="G24" s="209">
        <v>0</v>
      </c>
      <c r="H24" s="209">
        <f t="shared" si="2"/>
        <v>0</v>
      </c>
    </row>
    <row r="25" spans="1:8" ht="14.1" customHeight="1" x14ac:dyDescent="0.2">
      <c r="A25" s="194"/>
      <c r="B25" s="195" t="s">
        <v>299</v>
      </c>
      <c r="C25" s="209">
        <v>0</v>
      </c>
      <c r="D25" s="209">
        <v>0</v>
      </c>
      <c r="E25" s="209">
        <f t="shared" si="3"/>
        <v>0</v>
      </c>
      <c r="F25" s="209">
        <v>0</v>
      </c>
      <c r="G25" s="209">
        <v>0</v>
      </c>
      <c r="H25" s="209">
        <f t="shared" si="2"/>
        <v>0</v>
      </c>
    </row>
    <row r="26" spans="1:8" ht="14.1" customHeight="1" x14ac:dyDescent="0.2">
      <c r="A26" s="194"/>
      <c r="B26" s="195" t="s">
        <v>300</v>
      </c>
      <c r="C26" s="209">
        <v>0</v>
      </c>
      <c r="D26" s="209">
        <v>0</v>
      </c>
      <c r="E26" s="209">
        <f t="shared" si="3"/>
        <v>0</v>
      </c>
      <c r="F26" s="209">
        <v>0</v>
      </c>
      <c r="G26" s="209">
        <v>0</v>
      </c>
      <c r="H26" s="209">
        <f t="shared" ref="H26" si="5">+E26-F26</f>
        <v>0</v>
      </c>
    </row>
    <row r="27" spans="1:8" ht="14.1" customHeight="1" x14ac:dyDescent="0.2">
      <c r="A27" s="500" t="s">
        <v>301</v>
      </c>
      <c r="B27" s="501"/>
      <c r="C27" s="226">
        <f>SUM(C28:C36)</f>
        <v>1305536</v>
      </c>
      <c r="D27" s="372">
        <f t="shared" ref="D27:H27" si="6">SUM(D28:D36)</f>
        <v>0</v>
      </c>
      <c r="E27" s="226">
        <f t="shared" si="6"/>
        <v>1305536</v>
      </c>
      <c r="F27" s="226">
        <f t="shared" si="6"/>
        <v>425164.12</v>
      </c>
      <c r="G27" s="226">
        <f>SUM(G28:G36)</f>
        <v>409688.12</v>
      </c>
      <c r="H27" s="226">
        <f t="shared" si="6"/>
        <v>880371.88000000012</v>
      </c>
    </row>
    <row r="28" spans="1:8" ht="14.1" customHeight="1" x14ac:dyDescent="0.2">
      <c r="A28" s="194"/>
      <c r="B28" s="195" t="s">
        <v>302</v>
      </c>
      <c r="C28" s="209">
        <v>32700</v>
      </c>
      <c r="D28" s="279">
        <v>0</v>
      </c>
      <c r="E28" s="279">
        <f t="shared" ref="E28:E36" si="7">C28+D28</f>
        <v>32700</v>
      </c>
      <c r="F28" s="279">
        <v>8582</v>
      </c>
      <c r="G28" s="279">
        <v>8582</v>
      </c>
      <c r="H28" s="279">
        <f t="shared" ref="H28:H35" si="8">+E28-F28</f>
        <v>24118</v>
      </c>
    </row>
    <row r="29" spans="1:8" ht="14.1" customHeight="1" x14ac:dyDescent="0.2">
      <c r="A29" s="194"/>
      <c r="B29" s="195" t="s">
        <v>303</v>
      </c>
      <c r="C29" s="209">
        <v>84000</v>
      </c>
      <c r="D29" s="279">
        <v>0</v>
      </c>
      <c r="E29" s="279">
        <f t="shared" si="7"/>
        <v>84000</v>
      </c>
      <c r="F29" s="279">
        <v>39550.980000000003</v>
      </c>
      <c r="G29" s="279">
        <v>39550.980000000003</v>
      </c>
      <c r="H29" s="279">
        <f t="shared" si="8"/>
        <v>44449.02</v>
      </c>
    </row>
    <row r="30" spans="1:8" ht="19.5" customHeight="1" x14ac:dyDescent="0.2">
      <c r="A30" s="194"/>
      <c r="B30" s="196" t="s">
        <v>304</v>
      </c>
      <c r="C30" s="209">
        <v>419563</v>
      </c>
      <c r="D30" s="279">
        <v>0</v>
      </c>
      <c r="E30" s="279">
        <f t="shared" si="7"/>
        <v>419563</v>
      </c>
      <c r="F30" s="279">
        <v>84915.86</v>
      </c>
      <c r="G30" s="279">
        <v>84915.86</v>
      </c>
      <c r="H30" s="279">
        <f t="shared" si="8"/>
        <v>334647.14</v>
      </c>
    </row>
    <row r="31" spans="1:8" ht="14.1" customHeight="1" x14ac:dyDescent="0.2">
      <c r="A31" s="194"/>
      <c r="B31" s="196" t="s">
        <v>305</v>
      </c>
      <c r="C31" s="209">
        <v>960</v>
      </c>
      <c r="D31" s="279">
        <v>0</v>
      </c>
      <c r="E31" s="279">
        <f t="shared" si="7"/>
        <v>960</v>
      </c>
      <c r="F31" s="279">
        <v>0</v>
      </c>
      <c r="G31" s="279">
        <v>0</v>
      </c>
      <c r="H31" s="279">
        <f t="shared" si="8"/>
        <v>960</v>
      </c>
    </row>
    <row r="32" spans="1:8" ht="22.25" x14ac:dyDescent="0.2">
      <c r="A32" s="194"/>
      <c r="B32" s="196" t="s">
        <v>306</v>
      </c>
      <c r="C32" s="357">
        <v>20000</v>
      </c>
      <c r="D32" s="279">
        <v>0</v>
      </c>
      <c r="E32" s="279">
        <f t="shared" si="7"/>
        <v>20000</v>
      </c>
      <c r="F32" s="369">
        <v>0</v>
      </c>
      <c r="G32" s="279">
        <v>0</v>
      </c>
      <c r="H32" s="279">
        <f t="shared" si="8"/>
        <v>20000</v>
      </c>
    </row>
    <row r="33" spans="1:8" ht="14.1" customHeight="1" x14ac:dyDescent="0.2">
      <c r="A33" s="194"/>
      <c r="B33" s="196" t="s">
        <v>307</v>
      </c>
      <c r="C33" s="357">
        <v>268680</v>
      </c>
      <c r="D33" s="279">
        <v>0</v>
      </c>
      <c r="E33" s="279">
        <f>C33+D33</f>
        <v>268680</v>
      </c>
      <c r="F33" s="358">
        <v>144498.29999999999</v>
      </c>
      <c r="G33" s="358">
        <v>144498.29999999999</v>
      </c>
      <c r="H33" s="279">
        <f t="shared" si="8"/>
        <v>124181.70000000001</v>
      </c>
    </row>
    <row r="34" spans="1:8" ht="14.1" customHeight="1" x14ac:dyDescent="0.2">
      <c r="A34" s="194"/>
      <c r="B34" s="196" t="s">
        <v>308</v>
      </c>
      <c r="C34" s="279">
        <v>133980</v>
      </c>
      <c r="D34" s="279">
        <v>0</v>
      </c>
      <c r="E34" s="279">
        <f t="shared" si="7"/>
        <v>133980</v>
      </c>
      <c r="F34" s="279">
        <v>26459.48</v>
      </c>
      <c r="G34" s="279">
        <v>26459.48</v>
      </c>
      <c r="H34" s="279">
        <f t="shared" si="8"/>
        <v>107520.52</v>
      </c>
    </row>
    <row r="35" spans="1:8" ht="14.1" customHeight="1" x14ac:dyDescent="0.2">
      <c r="A35" s="194"/>
      <c r="B35" s="196" t="s">
        <v>309</v>
      </c>
      <c r="C35" s="209">
        <v>30830</v>
      </c>
      <c r="D35" s="279">
        <v>0</v>
      </c>
      <c r="E35" s="279">
        <f t="shared" si="7"/>
        <v>30830</v>
      </c>
      <c r="F35" s="279">
        <v>15564.5</v>
      </c>
      <c r="G35" s="279">
        <v>15564.5</v>
      </c>
      <c r="H35" s="279">
        <f t="shared" si="8"/>
        <v>15265.5</v>
      </c>
    </row>
    <row r="36" spans="1:8" ht="14.1" customHeight="1" x14ac:dyDescent="0.2">
      <c r="A36" s="194"/>
      <c r="B36" s="195" t="s">
        <v>310</v>
      </c>
      <c r="C36" s="209">
        <v>314823</v>
      </c>
      <c r="D36" s="279">
        <v>0</v>
      </c>
      <c r="E36" s="279">
        <f t="shared" si="7"/>
        <v>314823</v>
      </c>
      <c r="F36" s="279">
        <v>105593</v>
      </c>
      <c r="G36" s="279">
        <v>90117</v>
      </c>
      <c r="H36" s="279">
        <f>+E36-F36</f>
        <v>209230</v>
      </c>
    </row>
    <row r="37" spans="1:8" ht="25.55" customHeight="1" x14ac:dyDescent="0.2">
      <c r="A37" s="502" t="s">
        <v>311</v>
      </c>
      <c r="B37" s="503"/>
      <c r="C37" s="226">
        <f>SUM(C38:C46)</f>
        <v>7009402</v>
      </c>
      <c r="D37" s="226">
        <f t="shared" ref="D37:H37" si="9">SUM(D38:D46)</f>
        <v>0</v>
      </c>
      <c r="E37" s="226">
        <f t="shared" si="9"/>
        <v>7009402</v>
      </c>
      <c r="F37" s="226">
        <f t="shared" si="9"/>
        <v>3477133</v>
      </c>
      <c r="G37" s="226">
        <f t="shared" si="9"/>
        <v>3477133</v>
      </c>
      <c r="H37" s="226">
        <f t="shared" si="9"/>
        <v>3532269</v>
      </c>
    </row>
    <row r="38" spans="1:8" ht="14.1" customHeight="1" x14ac:dyDescent="0.2">
      <c r="A38" s="194"/>
      <c r="B38" s="195" t="s">
        <v>312</v>
      </c>
      <c r="C38" s="209">
        <v>0</v>
      </c>
      <c r="D38" s="209">
        <v>0</v>
      </c>
      <c r="E38" s="209">
        <v>0</v>
      </c>
      <c r="F38" s="209">
        <v>0</v>
      </c>
      <c r="G38" s="209">
        <v>0</v>
      </c>
      <c r="H38" s="209">
        <f t="shared" ref="H38:H47" si="10">+E38-F38</f>
        <v>0</v>
      </c>
    </row>
    <row r="39" spans="1:8" ht="14.1" customHeight="1" x14ac:dyDescent="0.2">
      <c r="A39" s="194"/>
      <c r="B39" s="195" t="s">
        <v>313</v>
      </c>
      <c r="C39" s="209">
        <v>0</v>
      </c>
      <c r="D39" s="209">
        <v>0</v>
      </c>
      <c r="E39" s="209">
        <v>0</v>
      </c>
      <c r="F39" s="209">
        <v>0</v>
      </c>
      <c r="G39" s="209">
        <v>0</v>
      </c>
      <c r="H39" s="209">
        <f t="shared" si="10"/>
        <v>0</v>
      </c>
    </row>
    <row r="40" spans="1:8" ht="14.1" customHeight="1" x14ac:dyDescent="0.2">
      <c r="A40" s="194"/>
      <c r="B40" s="195" t="s">
        <v>314</v>
      </c>
      <c r="C40" s="209">
        <v>0</v>
      </c>
      <c r="D40" s="209">
        <v>0</v>
      </c>
      <c r="E40" s="209">
        <v>0</v>
      </c>
      <c r="F40" s="209">
        <v>0</v>
      </c>
      <c r="G40" s="209">
        <v>0</v>
      </c>
      <c r="H40" s="209">
        <f t="shared" si="10"/>
        <v>0</v>
      </c>
    </row>
    <row r="41" spans="1:8" ht="14.1" customHeight="1" x14ac:dyDescent="0.2">
      <c r="A41" s="194"/>
      <c r="B41" s="195" t="s">
        <v>315</v>
      </c>
      <c r="C41" s="209">
        <v>7009402</v>
      </c>
      <c r="D41" s="279">
        <v>0</v>
      </c>
      <c r="E41" s="279">
        <f t="shared" ref="E41" si="11">C41+D41</f>
        <v>7009402</v>
      </c>
      <c r="F41" s="209">
        <v>3477133</v>
      </c>
      <c r="G41" s="238">
        <v>3477133</v>
      </c>
      <c r="H41" s="279">
        <f t="shared" si="10"/>
        <v>3532269</v>
      </c>
    </row>
    <row r="42" spans="1:8" ht="14.1" customHeight="1" x14ac:dyDescent="0.2">
      <c r="A42" s="194"/>
      <c r="B42" s="195" t="s">
        <v>316</v>
      </c>
      <c r="C42" s="209">
        <v>0</v>
      </c>
      <c r="D42" s="209">
        <v>0</v>
      </c>
      <c r="E42" s="209">
        <v>0</v>
      </c>
      <c r="F42" s="209">
        <v>0</v>
      </c>
      <c r="G42" s="209">
        <v>0</v>
      </c>
      <c r="H42" s="209">
        <f t="shared" si="10"/>
        <v>0</v>
      </c>
    </row>
    <row r="43" spans="1:8" ht="14.1" customHeight="1" x14ac:dyDescent="0.2">
      <c r="A43" s="194"/>
      <c r="B43" s="195" t="s">
        <v>317</v>
      </c>
      <c r="C43" s="209">
        <v>0</v>
      </c>
      <c r="D43" s="209">
        <v>0</v>
      </c>
      <c r="E43" s="209">
        <v>0</v>
      </c>
      <c r="F43" s="209">
        <v>0</v>
      </c>
      <c r="G43" s="209">
        <v>0</v>
      </c>
      <c r="H43" s="209">
        <f t="shared" si="10"/>
        <v>0</v>
      </c>
    </row>
    <row r="44" spans="1:8" ht="14.1" customHeight="1" x14ac:dyDescent="0.2">
      <c r="A44" s="194"/>
      <c r="B44" s="195" t="s">
        <v>318</v>
      </c>
      <c r="C44" s="209">
        <v>0</v>
      </c>
      <c r="D44" s="209">
        <v>0</v>
      </c>
      <c r="E44" s="209">
        <v>0</v>
      </c>
      <c r="F44" s="209">
        <v>0</v>
      </c>
      <c r="G44" s="209">
        <v>0</v>
      </c>
      <c r="H44" s="209">
        <f t="shared" si="10"/>
        <v>0</v>
      </c>
    </row>
    <row r="45" spans="1:8" ht="14.1" customHeight="1" x14ac:dyDescent="0.2">
      <c r="A45" s="194"/>
      <c r="B45" s="195" t="s">
        <v>319</v>
      </c>
      <c r="C45" s="209">
        <v>0</v>
      </c>
      <c r="D45" s="209">
        <v>0</v>
      </c>
      <c r="E45" s="209">
        <v>0</v>
      </c>
      <c r="F45" s="209">
        <v>0</v>
      </c>
      <c r="G45" s="209">
        <v>0</v>
      </c>
      <c r="H45" s="209">
        <f t="shared" si="10"/>
        <v>0</v>
      </c>
    </row>
    <row r="46" spans="1:8" ht="14.1" customHeight="1" x14ac:dyDescent="0.2">
      <c r="A46" s="194"/>
      <c r="B46" s="195" t="s">
        <v>320</v>
      </c>
      <c r="C46" s="209">
        <v>0</v>
      </c>
      <c r="D46" s="209">
        <v>0</v>
      </c>
      <c r="E46" s="209">
        <v>0</v>
      </c>
      <c r="F46" s="209">
        <v>0</v>
      </c>
      <c r="G46" s="209">
        <v>0</v>
      </c>
      <c r="H46" s="209">
        <f t="shared" si="10"/>
        <v>0</v>
      </c>
    </row>
    <row r="47" spans="1:8" ht="24.75" customHeight="1" x14ac:dyDescent="0.2">
      <c r="A47" s="502" t="s">
        <v>321</v>
      </c>
      <c r="B47" s="503"/>
      <c r="C47" s="209">
        <v>0</v>
      </c>
      <c r="D47" s="209">
        <v>0</v>
      </c>
      <c r="E47" s="209">
        <v>0</v>
      </c>
      <c r="F47" s="209">
        <v>0</v>
      </c>
      <c r="G47" s="209">
        <v>0</v>
      </c>
      <c r="H47" s="209">
        <f t="shared" si="10"/>
        <v>0</v>
      </c>
    </row>
    <row r="48" spans="1:8" ht="14.1" customHeight="1" x14ac:dyDescent="0.2">
      <c r="A48" s="194"/>
      <c r="B48" s="195" t="s">
        <v>322</v>
      </c>
      <c r="C48" s="209">
        <v>0</v>
      </c>
      <c r="D48" s="209">
        <v>0</v>
      </c>
      <c r="E48" s="209">
        <v>0</v>
      </c>
      <c r="F48" s="209">
        <v>0</v>
      </c>
      <c r="G48" s="209">
        <v>0</v>
      </c>
      <c r="H48" s="209">
        <f t="shared" ref="H48:H73" si="12">+E48-F48</f>
        <v>0</v>
      </c>
    </row>
    <row r="49" spans="1:8" ht="14.1" customHeight="1" x14ac:dyDescent="0.2">
      <c r="A49" s="194"/>
      <c r="B49" s="195" t="s">
        <v>323</v>
      </c>
      <c r="C49" s="209">
        <v>0</v>
      </c>
      <c r="D49" s="209">
        <v>0</v>
      </c>
      <c r="E49" s="209">
        <v>0</v>
      </c>
      <c r="F49" s="209">
        <v>0</v>
      </c>
      <c r="G49" s="209">
        <v>0</v>
      </c>
      <c r="H49" s="209">
        <f t="shared" si="12"/>
        <v>0</v>
      </c>
    </row>
    <row r="50" spans="1:8" ht="14.1" customHeight="1" x14ac:dyDescent="0.2">
      <c r="A50" s="194"/>
      <c r="B50" s="195" t="s">
        <v>324</v>
      </c>
      <c r="C50" s="209">
        <v>0</v>
      </c>
      <c r="D50" s="209">
        <v>0</v>
      </c>
      <c r="E50" s="209">
        <v>0</v>
      </c>
      <c r="F50" s="209">
        <v>0</v>
      </c>
      <c r="G50" s="209">
        <v>0</v>
      </c>
      <c r="H50" s="209">
        <f t="shared" si="12"/>
        <v>0</v>
      </c>
    </row>
    <row r="51" spans="1:8" ht="14.1" customHeight="1" x14ac:dyDescent="0.2">
      <c r="A51" s="194"/>
      <c r="B51" s="195" t="s">
        <v>325</v>
      </c>
      <c r="C51" s="209">
        <v>0</v>
      </c>
      <c r="D51" s="209">
        <v>0</v>
      </c>
      <c r="E51" s="209">
        <v>0</v>
      </c>
      <c r="F51" s="209">
        <v>0</v>
      </c>
      <c r="G51" s="209">
        <v>0</v>
      </c>
      <c r="H51" s="209">
        <f t="shared" si="12"/>
        <v>0</v>
      </c>
    </row>
    <row r="52" spans="1:8" ht="14.1" customHeight="1" x14ac:dyDescent="0.2">
      <c r="A52" s="194"/>
      <c r="B52" s="195" t="s">
        <v>326</v>
      </c>
      <c r="C52" s="209">
        <v>0</v>
      </c>
      <c r="D52" s="209">
        <v>0</v>
      </c>
      <c r="E52" s="209">
        <v>0</v>
      </c>
      <c r="F52" s="209">
        <v>0</v>
      </c>
      <c r="G52" s="209">
        <v>0</v>
      </c>
      <c r="H52" s="209">
        <f t="shared" si="12"/>
        <v>0</v>
      </c>
    </row>
    <row r="53" spans="1:8" ht="14.1" customHeight="1" x14ac:dyDescent="0.2">
      <c r="A53" s="194"/>
      <c r="B53" s="195" t="s">
        <v>327</v>
      </c>
      <c r="C53" s="209">
        <v>0</v>
      </c>
      <c r="D53" s="209">
        <v>0</v>
      </c>
      <c r="E53" s="209">
        <v>0</v>
      </c>
      <c r="F53" s="209">
        <v>0</v>
      </c>
      <c r="G53" s="209">
        <v>0</v>
      </c>
      <c r="H53" s="209">
        <f t="shared" si="12"/>
        <v>0</v>
      </c>
    </row>
    <row r="54" spans="1:8" ht="14.1" customHeight="1" x14ac:dyDescent="0.2">
      <c r="A54" s="194"/>
      <c r="B54" s="195" t="s">
        <v>328</v>
      </c>
      <c r="C54" s="209">
        <v>0</v>
      </c>
      <c r="D54" s="209">
        <v>0</v>
      </c>
      <c r="E54" s="209">
        <v>0</v>
      </c>
      <c r="F54" s="209">
        <v>0</v>
      </c>
      <c r="G54" s="209">
        <v>0</v>
      </c>
      <c r="H54" s="209">
        <f t="shared" si="12"/>
        <v>0</v>
      </c>
    </row>
    <row r="55" spans="1:8" ht="14.1" customHeight="1" x14ac:dyDescent="0.2">
      <c r="A55" s="194"/>
      <c r="B55" s="195" t="s">
        <v>329</v>
      </c>
      <c r="C55" s="209">
        <v>0</v>
      </c>
      <c r="D55" s="209">
        <v>0</v>
      </c>
      <c r="E55" s="209">
        <v>0</v>
      </c>
      <c r="F55" s="209">
        <v>0</v>
      </c>
      <c r="G55" s="209">
        <v>0</v>
      </c>
      <c r="H55" s="209">
        <f t="shared" si="12"/>
        <v>0</v>
      </c>
    </row>
    <row r="56" spans="1:8" ht="14.1" customHeight="1" x14ac:dyDescent="0.2">
      <c r="A56" s="194"/>
      <c r="B56" s="195" t="s">
        <v>330</v>
      </c>
      <c r="C56" s="209">
        <v>0</v>
      </c>
      <c r="D56" s="209">
        <v>0</v>
      </c>
      <c r="E56" s="209">
        <v>0</v>
      </c>
      <c r="F56" s="209">
        <v>0</v>
      </c>
      <c r="G56" s="209">
        <v>0</v>
      </c>
      <c r="H56" s="209">
        <f t="shared" si="12"/>
        <v>0</v>
      </c>
    </row>
    <row r="57" spans="1:8" ht="14.1" customHeight="1" x14ac:dyDescent="0.2">
      <c r="A57" s="500" t="s">
        <v>331</v>
      </c>
      <c r="B57" s="501"/>
      <c r="C57" s="209">
        <f>SUM(C58:C60)</f>
        <v>0</v>
      </c>
      <c r="D57" s="209">
        <f t="shared" ref="D57:G57" si="13">SUM(D58:D60)</f>
        <v>0</v>
      </c>
      <c r="E57" s="209">
        <f t="shared" si="13"/>
        <v>0</v>
      </c>
      <c r="F57" s="209">
        <f t="shared" si="13"/>
        <v>0</v>
      </c>
      <c r="G57" s="209">
        <f t="shared" si="13"/>
        <v>0</v>
      </c>
      <c r="H57" s="209">
        <f t="shared" si="12"/>
        <v>0</v>
      </c>
    </row>
    <row r="58" spans="1:8" ht="14.1" customHeight="1" x14ac:dyDescent="0.2">
      <c r="A58" s="194"/>
      <c r="B58" s="195" t="s">
        <v>332</v>
      </c>
      <c r="C58" s="209">
        <v>0</v>
      </c>
      <c r="D58" s="209">
        <v>0</v>
      </c>
      <c r="E58" s="209">
        <v>0</v>
      </c>
      <c r="F58" s="209">
        <v>0</v>
      </c>
      <c r="G58" s="209">
        <v>0</v>
      </c>
      <c r="H58" s="209">
        <f t="shared" si="12"/>
        <v>0</v>
      </c>
    </row>
    <row r="59" spans="1:8" ht="14.1" customHeight="1" x14ac:dyDescent="0.2">
      <c r="A59" s="194"/>
      <c r="B59" s="195" t="s">
        <v>333</v>
      </c>
      <c r="C59" s="209">
        <v>0</v>
      </c>
      <c r="D59" s="209">
        <v>0</v>
      </c>
      <c r="E59" s="209">
        <v>0</v>
      </c>
      <c r="F59" s="209">
        <v>0</v>
      </c>
      <c r="G59" s="209">
        <v>0</v>
      </c>
      <c r="H59" s="209">
        <f t="shared" si="12"/>
        <v>0</v>
      </c>
    </row>
    <row r="60" spans="1:8" ht="14.1" customHeight="1" x14ac:dyDescent="0.2">
      <c r="A60" s="194"/>
      <c r="B60" s="195" t="s">
        <v>334</v>
      </c>
      <c r="C60" s="209">
        <v>0</v>
      </c>
      <c r="D60" s="209">
        <v>0</v>
      </c>
      <c r="E60" s="209">
        <v>0</v>
      </c>
      <c r="F60" s="209">
        <v>0</v>
      </c>
      <c r="G60" s="209">
        <v>0</v>
      </c>
      <c r="H60" s="209">
        <f t="shared" si="12"/>
        <v>0</v>
      </c>
    </row>
    <row r="61" spans="1:8" ht="22.75" customHeight="1" x14ac:dyDescent="0.2">
      <c r="A61" s="502" t="s">
        <v>335</v>
      </c>
      <c r="B61" s="503"/>
      <c r="C61" s="209">
        <f>SUM(C62:C69)</f>
        <v>0</v>
      </c>
      <c r="D61" s="209">
        <f t="shared" ref="D61:G61" si="14">SUM(D62:D69)</f>
        <v>0</v>
      </c>
      <c r="E61" s="209">
        <f t="shared" si="14"/>
        <v>0</v>
      </c>
      <c r="F61" s="209">
        <f t="shared" si="14"/>
        <v>0</v>
      </c>
      <c r="G61" s="209">
        <f t="shared" si="14"/>
        <v>0</v>
      </c>
      <c r="H61" s="209">
        <f t="shared" si="12"/>
        <v>0</v>
      </c>
    </row>
    <row r="62" spans="1:8" ht="14.1" customHeight="1" x14ac:dyDescent="0.2">
      <c r="A62" s="194"/>
      <c r="B62" s="195" t="s">
        <v>336</v>
      </c>
      <c r="C62" s="209">
        <v>0</v>
      </c>
      <c r="D62" s="209">
        <v>0</v>
      </c>
      <c r="E62" s="209">
        <v>0</v>
      </c>
      <c r="F62" s="209">
        <v>0</v>
      </c>
      <c r="G62" s="209">
        <v>0</v>
      </c>
      <c r="H62" s="209">
        <f t="shared" si="12"/>
        <v>0</v>
      </c>
    </row>
    <row r="63" spans="1:8" ht="14.1" customHeight="1" x14ac:dyDescent="0.2">
      <c r="A63" s="194"/>
      <c r="B63" s="195" t="s">
        <v>337</v>
      </c>
      <c r="C63" s="209">
        <v>0</v>
      </c>
      <c r="D63" s="209">
        <v>0</v>
      </c>
      <c r="E63" s="209">
        <v>0</v>
      </c>
      <c r="F63" s="209">
        <v>0</v>
      </c>
      <c r="G63" s="209">
        <v>0</v>
      </c>
      <c r="H63" s="209">
        <f t="shared" si="12"/>
        <v>0</v>
      </c>
    </row>
    <row r="64" spans="1:8" ht="14.1" customHeight="1" x14ac:dyDescent="0.2">
      <c r="A64" s="194"/>
      <c r="B64" s="195" t="s">
        <v>338</v>
      </c>
      <c r="C64" s="209">
        <v>0</v>
      </c>
      <c r="D64" s="209">
        <v>0</v>
      </c>
      <c r="E64" s="209">
        <v>0</v>
      </c>
      <c r="F64" s="209">
        <v>0</v>
      </c>
      <c r="G64" s="209">
        <v>0</v>
      </c>
      <c r="H64" s="209">
        <f t="shared" si="12"/>
        <v>0</v>
      </c>
    </row>
    <row r="65" spans="1:8" ht="14.1" customHeight="1" x14ac:dyDescent="0.2">
      <c r="A65" s="194"/>
      <c r="B65" s="195" t="s">
        <v>339</v>
      </c>
      <c r="C65" s="209">
        <v>0</v>
      </c>
      <c r="D65" s="209">
        <v>0</v>
      </c>
      <c r="E65" s="209">
        <v>0</v>
      </c>
      <c r="F65" s="209">
        <v>0</v>
      </c>
      <c r="G65" s="209">
        <v>0</v>
      </c>
      <c r="H65" s="209">
        <f t="shared" si="12"/>
        <v>0</v>
      </c>
    </row>
    <row r="66" spans="1:8" ht="14.1" customHeight="1" x14ac:dyDescent="0.2">
      <c r="A66" s="194"/>
      <c r="B66" s="195" t="s">
        <v>340</v>
      </c>
      <c r="C66" s="209">
        <v>0</v>
      </c>
      <c r="D66" s="209">
        <v>0</v>
      </c>
      <c r="E66" s="209">
        <v>0</v>
      </c>
      <c r="F66" s="209">
        <v>0</v>
      </c>
      <c r="G66" s="209">
        <v>0</v>
      </c>
      <c r="H66" s="209">
        <f t="shared" si="12"/>
        <v>0</v>
      </c>
    </row>
    <row r="67" spans="1:8" ht="14.1" customHeight="1" x14ac:dyDescent="0.2">
      <c r="A67" s="194"/>
      <c r="B67" s="195" t="s">
        <v>341</v>
      </c>
      <c r="C67" s="209">
        <v>0</v>
      </c>
      <c r="D67" s="209">
        <v>0</v>
      </c>
      <c r="E67" s="209">
        <v>0</v>
      </c>
      <c r="F67" s="209">
        <v>0</v>
      </c>
      <c r="G67" s="209">
        <v>0</v>
      </c>
      <c r="H67" s="209">
        <f t="shared" si="12"/>
        <v>0</v>
      </c>
    </row>
    <row r="68" spans="1:8" ht="14.1" customHeight="1" x14ac:dyDescent="0.2">
      <c r="A68" s="194"/>
      <c r="B68" s="195" t="s">
        <v>342</v>
      </c>
      <c r="C68" s="209">
        <v>0</v>
      </c>
      <c r="D68" s="209">
        <v>0</v>
      </c>
      <c r="E68" s="209">
        <v>0</v>
      </c>
      <c r="F68" s="209">
        <v>0</v>
      </c>
      <c r="G68" s="209">
        <v>0</v>
      </c>
      <c r="H68" s="209">
        <f t="shared" si="12"/>
        <v>0</v>
      </c>
    </row>
    <row r="69" spans="1:8" ht="22.25" x14ac:dyDescent="0.2">
      <c r="A69" s="194"/>
      <c r="B69" s="196" t="s">
        <v>343</v>
      </c>
      <c r="C69" s="209">
        <v>0</v>
      </c>
      <c r="D69" s="209">
        <v>0</v>
      </c>
      <c r="E69" s="209">
        <v>0</v>
      </c>
      <c r="F69" s="209">
        <v>0</v>
      </c>
      <c r="G69" s="209">
        <v>0</v>
      </c>
      <c r="H69" s="209">
        <f t="shared" si="12"/>
        <v>0</v>
      </c>
    </row>
    <row r="70" spans="1:8" ht="14.1" customHeight="1" x14ac:dyDescent="0.2">
      <c r="A70" s="500" t="s">
        <v>344</v>
      </c>
      <c r="B70" s="501"/>
      <c r="C70" s="209">
        <f>SUM(C71:C73)</f>
        <v>0</v>
      </c>
      <c r="D70" s="209">
        <f t="shared" ref="D70:G70" si="15">SUM(D71:D73)</f>
        <v>0</v>
      </c>
      <c r="E70" s="209">
        <f t="shared" si="15"/>
        <v>0</v>
      </c>
      <c r="F70" s="209">
        <f t="shared" si="15"/>
        <v>0</v>
      </c>
      <c r="G70" s="209">
        <f t="shared" si="15"/>
        <v>0</v>
      </c>
      <c r="H70" s="209">
        <f t="shared" si="12"/>
        <v>0</v>
      </c>
    </row>
    <row r="71" spans="1:8" ht="14.1" customHeight="1" x14ac:dyDescent="0.2">
      <c r="A71" s="194"/>
      <c r="B71" s="195" t="s">
        <v>345</v>
      </c>
      <c r="C71" s="209">
        <v>0</v>
      </c>
      <c r="D71" s="209">
        <v>0</v>
      </c>
      <c r="E71" s="209">
        <v>0</v>
      </c>
      <c r="F71" s="209">
        <v>0</v>
      </c>
      <c r="G71" s="209">
        <v>0</v>
      </c>
      <c r="H71" s="209">
        <f t="shared" si="12"/>
        <v>0</v>
      </c>
    </row>
    <row r="72" spans="1:8" ht="14.1" customHeight="1" x14ac:dyDescent="0.2">
      <c r="A72" s="194"/>
      <c r="B72" s="195" t="s">
        <v>346</v>
      </c>
      <c r="C72" s="209">
        <v>0</v>
      </c>
      <c r="D72" s="209">
        <v>0</v>
      </c>
      <c r="E72" s="209">
        <v>0</v>
      </c>
      <c r="F72" s="209">
        <v>0</v>
      </c>
      <c r="G72" s="209">
        <v>0</v>
      </c>
      <c r="H72" s="209">
        <f t="shared" si="12"/>
        <v>0</v>
      </c>
    </row>
    <row r="73" spans="1:8" ht="14.1" customHeight="1" x14ac:dyDescent="0.2">
      <c r="A73" s="194"/>
      <c r="B73" s="195" t="s">
        <v>347</v>
      </c>
      <c r="C73" s="209">
        <v>0</v>
      </c>
      <c r="D73" s="209">
        <v>0</v>
      </c>
      <c r="E73" s="209">
        <v>0</v>
      </c>
      <c r="F73" s="209">
        <v>0</v>
      </c>
      <c r="G73" s="209">
        <v>0</v>
      </c>
      <c r="H73" s="209">
        <f t="shared" si="12"/>
        <v>0</v>
      </c>
    </row>
    <row r="74" spans="1:8" ht="14.1" customHeight="1" x14ac:dyDescent="0.2">
      <c r="A74" s="500" t="s">
        <v>348</v>
      </c>
      <c r="B74" s="501"/>
      <c r="C74" s="209">
        <f>SUM(C75:C81)</f>
        <v>0</v>
      </c>
      <c r="D74" s="209">
        <f t="shared" ref="D74:G74" si="16">SUM(D75:D81)</f>
        <v>0</v>
      </c>
      <c r="E74" s="209">
        <f t="shared" si="16"/>
        <v>0</v>
      </c>
      <c r="F74" s="209">
        <f t="shared" si="16"/>
        <v>0</v>
      </c>
      <c r="G74" s="209">
        <f t="shared" si="16"/>
        <v>0</v>
      </c>
      <c r="H74" s="209">
        <f t="shared" ref="H74:H137" si="17">+E74-F74</f>
        <v>0</v>
      </c>
    </row>
    <row r="75" spans="1:8" ht="14.1" customHeight="1" x14ac:dyDescent="0.2">
      <c r="A75" s="194"/>
      <c r="B75" s="195" t="s">
        <v>349</v>
      </c>
      <c r="C75" s="209">
        <v>0</v>
      </c>
      <c r="D75" s="209">
        <v>0</v>
      </c>
      <c r="E75" s="209">
        <v>0</v>
      </c>
      <c r="F75" s="209">
        <v>0</v>
      </c>
      <c r="G75" s="209">
        <v>0</v>
      </c>
      <c r="H75" s="209">
        <f t="shared" si="17"/>
        <v>0</v>
      </c>
    </row>
    <row r="76" spans="1:8" ht="14.1" customHeight="1" x14ac:dyDescent="0.2">
      <c r="A76" s="194"/>
      <c r="B76" s="195" t="s">
        <v>350</v>
      </c>
      <c r="C76" s="209">
        <v>0</v>
      </c>
      <c r="D76" s="209">
        <v>0</v>
      </c>
      <c r="E76" s="209">
        <v>0</v>
      </c>
      <c r="F76" s="209">
        <v>0</v>
      </c>
      <c r="G76" s="209">
        <v>0</v>
      </c>
      <c r="H76" s="209">
        <f t="shared" si="17"/>
        <v>0</v>
      </c>
    </row>
    <row r="77" spans="1:8" ht="14.1" customHeight="1" x14ac:dyDescent="0.2">
      <c r="A77" s="194"/>
      <c r="B77" s="195" t="s">
        <v>351</v>
      </c>
      <c r="C77" s="209">
        <v>0</v>
      </c>
      <c r="D77" s="209">
        <v>0</v>
      </c>
      <c r="E77" s="209">
        <v>0</v>
      </c>
      <c r="F77" s="209">
        <v>0</v>
      </c>
      <c r="G77" s="209">
        <v>0</v>
      </c>
      <c r="H77" s="209">
        <f t="shared" si="17"/>
        <v>0</v>
      </c>
    </row>
    <row r="78" spans="1:8" ht="14.1" customHeight="1" x14ac:dyDescent="0.2">
      <c r="A78" s="194"/>
      <c r="B78" s="195" t="s">
        <v>352</v>
      </c>
      <c r="C78" s="209">
        <v>0</v>
      </c>
      <c r="D78" s="209">
        <v>0</v>
      </c>
      <c r="E78" s="209">
        <v>0</v>
      </c>
      <c r="F78" s="209">
        <v>0</v>
      </c>
      <c r="G78" s="209">
        <v>0</v>
      </c>
      <c r="H78" s="209">
        <f>+E78-F78</f>
        <v>0</v>
      </c>
    </row>
    <row r="79" spans="1:8" ht="14.1" customHeight="1" x14ac:dyDescent="0.2">
      <c r="A79" s="194"/>
      <c r="B79" s="195" t="s">
        <v>353</v>
      </c>
      <c r="C79" s="209">
        <v>0</v>
      </c>
      <c r="D79" s="209">
        <v>0</v>
      </c>
      <c r="E79" s="209">
        <v>0</v>
      </c>
      <c r="F79" s="209">
        <v>0</v>
      </c>
      <c r="G79" s="209">
        <v>0</v>
      </c>
      <c r="H79" s="209">
        <f t="shared" si="17"/>
        <v>0</v>
      </c>
    </row>
    <row r="80" spans="1:8" s="96" customFormat="1" ht="14.1" customHeight="1" x14ac:dyDescent="0.2">
      <c r="A80" s="194"/>
      <c r="B80" s="195" t="s">
        <v>354</v>
      </c>
      <c r="C80" s="209">
        <v>0</v>
      </c>
      <c r="D80" s="209">
        <v>0</v>
      </c>
      <c r="E80" s="209">
        <v>0</v>
      </c>
      <c r="F80" s="209">
        <v>0</v>
      </c>
      <c r="G80" s="209">
        <v>0</v>
      </c>
      <c r="H80" s="209">
        <f t="shared" si="17"/>
        <v>0</v>
      </c>
    </row>
    <row r="81" spans="1:14" s="96" customFormat="1" ht="14.1" customHeight="1" x14ac:dyDescent="0.2">
      <c r="A81" s="194"/>
      <c r="B81" s="195" t="s">
        <v>355</v>
      </c>
      <c r="C81" s="209">
        <v>0</v>
      </c>
      <c r="D81" s="209">
        <v>0</v>
      </c>
      <c r="E81" s="209">
        <v>0</v>
      </c>
      <c r="F81" s="209">
        <v>0</v>
      </c>
      <c r="G81" s="209">
        <v>0</v>
      </c>
      <c r="H81" s="209">
        <f t="shared" si="17"/>
        <v>0</v>
      </c>
    </row>
    <row r="82" spans="1:14" s="96" customFormat="1" ht="14.1" customHeight="1" x14ac:dyDescent="0.2">
      <c r="A82" s="504"/>
      <c r="B82" s="504"/>
      <c r="C82" s="228"/>
      <c r="D82" s="228"/>
      <c r="E82" s="228"/>
      <c r="F82" s="228"/>
      <c r="G82" s="228"/>
      <c r="H82" s="209"/>
    </row>
    <row r="83" spans="1:14" s="96" customFormat="1" ht="14.1" customHeight="1" x14ac:dyDescent="0.2">
      <c r="A83" s="498" t="s">
        <v>356</v>
      </c>
      <c r="B83" s="499"/>
      <c r="C83" s="226">
        <f>C84+C102+C112+C92</f>
        <v>72034609</v>
      </c>
      <c r="D83" s="226">
        <f t="shared" ref="D83:G83" si="18">D84+D102+D112+D92</f>
        <v>0</v>
      </c>
      <c r="E83" s="226">
        <f t="shared" si="18"/>
        <v>72034609</v>
      </c>
      <c r="F83" s="356">
        <f t="shared" si="18"/>
        <v>28037121.489999998</v>
      </c>
      <c r="G83" s="356">
        <f t="shared" si="18"/>
        <v>27636233.759999998</v>
      </c>
      <c r="H83" s="226">
        <f>H84+H102+H112+H92</f>
        <v>43997487.510000013</v>
      </c>
      <c r="I83" s="239"/>
      <c r="J83" s="239"/>
      <c r="K83" s="239"/>
      <c r="L83" s="239"/>
      <c r="M83" s="239"/>
      <c r="N83" s="239"/>
    </row>
    <row r="84" spans="1:14" s="96" customFormat="1" ht="14.1" customHeight="1" x14ac:dyDescent="0.2">
      <c r="A84" s="500" t="s">
        <v>283</v>
      </c>
      <c r="B84" s="501"/>
      <c r="C84" s="226">
        <f>SUM(C85:C91)</f>
        <v>40701966</v>
      </c>
      <c r="D84" s="226">
        <f t="shared" ref="D84:H84" si="19">SUM(D85:D91)</f>
        <v>0</v>
      </c>
      <c r="E84" s="226">
        <f>SUM(E85:E91)</f>
        <v>40701966</v>
      </c>
      <c r="F84" s="226">
        <f>SUM(F85:F91)</f>
        <v>17497928.719999999</v>
      </c>
      <c r="G84" s="226">
        <f>SUM(G85:G91)</f>
        <v>17097040.989999998</v>
      </c>
      <c r="H84" s="226">
        <f t="shared" si="19"/>
        <v>23204037.280000005</v>
      </c>
      <c r="I84" s="239"/>
      <c r="J84" s="239"/>
      <c r="K84" s="239"/>
      <c r="L84" s="239"/>
      <c r="M84" s="239"/>
      <c r="N84" s="239"/>
    </row>
    <row r="85" spans="1:14" s="96" customFormat="1" ht="14.1" customHeight="1" x14ac:dyDescent="0.2">
      <c r="A85" s="194"/>
      <c r="B85" s="195" t="s">
        <v>284</v>
      </c>
      <c r="C85" s="209">
        <v>14150892.720000001</v>
      </c>
      <c r="D85" s="209">
        <v>0</v>
      </c>
      <c r="E85" s="279">
        <f t="shared" ref="E85:E111" si="20">C85+D85</f>
        <v>14150892.720000001</v>
      </c>
      <c r="F85" s="209">
        <v>7073120.6799999997</v>
      </c>
      <c r="G85" s="210">
        <v>7073120.6799999997</v>
      </c>
      <c r="H85" s="209">
        <f>+E85-F85</f>
        <v>7077772.040000001</v>
      </c>
      <c r="I85" s="203"/>
    </row>
    <row r="86" spans="1:14" s="96" customFormat="1" ht="14.1" customHeight="1" x14ac:dyDescent="0.2">
      <c r="A86" s="194"/>
      <c r="B86" s="195" t="s">
        <v>285</v>
      </c>
      <c r="C86" s="209">
        <v>520523.23</v>
      </c>
      <c r="D86" s="279">
        <v>0</v>
      </c>
      <c r="E86" s="279">
        <f t="shared" si="20"/>
        <v>520523.23</v>
      </c>
      <c r="F86" s="209">
        <v>180000</v>
      </c>
      <c r="G86" s="210">
        <v>180000</v>
      </c>
      <c r="H86" s="279">
        <f t="shared" ref="H86:H91" si="21">+E86-F86</f>
        <v>340523.23</v>
      </c>
    </row>
    <row r="87" spans="1:14" s="96" customFormat="1" ht="14.1" customHeight="1" x14ac:dyDescent="0.2">
      <c r="A87" s="194"/>
      <c r="B87" s="195" t="s">
        <v>286</v>
      </c>
      <c r="C87" s="237">
        <v>3068315.2399999998</v>
      </c>
      <c r="D87" s="279">
        <v>0</v>
      </c>
      <c r="E87" s="279">
        <f t="shared" si="20"/>
        <v>3068315.2399999998</v>
      </c>
      <c r="F87" s="210">
        <v>515967.59</v>
      </c>
      <c r="G87" s="210">
        <v>515967.59</v>
      </c>
      <c r="H87" s="279">
        <f t="shared" si="21"/>
        <v>2552347.65</v>
      </c>
    </row>
    <row r="88" spans="1:14" s="96" customFormat="1" ht="14.1" customHeight="1" x14ac:dyDescent="0.2">
      <c r="A88" s="194"/>
      <c r="B88" s="195" t="s">
        <v>287</v>
      </c>
      <c r="C88" s="209">
        <v>5257620.9400000004</v>
      </c>
      <c r="D88" s="279">
        <v>0</v>
      </c>
      <c r="E88" s="279">
        <f t="shared" si="20"/>
        <v>5257620.9400000004</v>
      </c>
      <c r="F88" s="209">
        <v>1941563.8399999999</v>
      </c>
      <c r="G88" s="209">
        <v>1540676.1099999999</v>
      </c>
      <c r="H88" s="279">
        <f t="shared" si="21"/>
        <v>3316057.1000000006</v>
      </c>
    </row>
    <row r="89" spans="1:14" s="96" customFormat="1" ht="14.1" customHeight="1" x14ac:dyDescent="0.2">
      <c r="A89" s="194"/>
      <c r="B89" s="195" t="s">
        <v>288</v>
      </c>
      <c r="C89" s="209">
        <v>17704613.870000001</v>
      </c>
      <c r="D89" s="279">
        <v>0</v>
      </c>
      <c r="E89" s="279">
        <f t="shared" si="20"/>
        <v>17704613.870000001</v>
      </c>
      <c r="F89" s="209">
        <v>7787276.6100000003</v>
      </c>
      <c r="G89" s="210">
        <v>7787276.6100000003</v>
      </c>
      <c r="H89" s="279">
        <f t="shared" si="21"/>
        <v>9917337.2600000016</v>
      </c>
    </row>
    <row r="90" spans="1:14" s="96" customFormat="1" ht="14.1" customHeight="1" x14ac:dyDescent="0.2">
      <c r="A90" s="194"/>
      <c r="B90" s="195" t="s">
        <v>289</v>
      </c>
      <c r="C90" s="209">
        <v>0</v>
      </c>
      <c r="D90" s="209">
        <v>0</v>
      </c>
      <c r="E90" s="279">
        <f t="shared" si="20"/>
        <v>0</v>
      </c>
      <c r="F90" s="209">
        <v>0</v>
      </c>
      <c r="G90" s="209">
        <v>0</v>
      </c>
      <c r="H90" s="279">
        <f t="shared" si="21"/>
        <v>0</v>
      </c>
    </row>
    <row r="91" spans="1:14" s="96" customFormat="1" ht="14.1" customHeight="1" x14ac:dyDescent="0.2">
      <c r="A91" s="194"/>
      <c r="B91" s="195" t="s">
        <v>290</v>
      </c>
      <c r="C91" s="209">
        <v>0</v>
      </c>
      <c r="D91" s="209">
        <v>0</v>
      </c>
      <c r="E91" s="279">
        <f t="shared" si="20"/>
        <v>0</v>
      </c>
      <c r="F91" s="209">
        <v>0</v>
      </c>
      <c r="G91" s="209">
        <v>0</v>
      </c>
      <c r="H91" s="279">
        <f t="shared" si="21"/>
        <v>0</v>
      </c>
    </row>
    <row r="92" spans="1:14" s="96" customFormat="1" ht="14.1" customHeight="1" x14ac:dyDescent="0.2">
      <c r="A92" s="500" t="s">
        <v>291</v>
      </c>
      <c r="B92" s="501"/>
      <c r="C92" s="226">
        <f>SUM(C93:C101)</f>
        <v>4996121</v>
      </c>
      <c r="D92" s="226">
        <f t="shared" ref="D92:G92" si="22">SUM(D93:D101)</f>
        <v>0</v>
      </c>
      <c r="E92" s="226">
        <f t="shared" si="22"/>
        <v>4996121</v>
      </c>
      <c r="F92" s="226">
        <f t="shared" si="22"/>
        <v>1410071.73</v>
      </c>
      <c r="G92" s="226">
        <f t="shared" si="22"/>
        <v>1410071.73</v>
      </c>
      <c r="H92" s="226">
        <f t="shared" ref="H92:H111" si="23">+E92-F92</f>
        <v>3586049.27</v>
      </c>
      <c r="I92" s="239"/>
      <c r="J92" s="239"/>
      <c r="K92" s="239"/>
      <c r="L92" s="239"/>
      <c r="M92" s="239"/>
      <c r="N92" s="239"/>
    </row>
    <row r="93" spans="1:14" s="96" customFormat="1" ht="22.25" x14ac:dyDescent="0.2">
      <c r="A93" s="194"/>
      <c r="B93" s="196" t="s">
        <v>292</v>
      </c>
      <c r="C93" s="210">
        <v>2338266</v>
      </c>
      <c r="D93" s="279">
        <v>0</v>
      </c>
      <c r="E93" s="279">
        <f t="shared" si="20"/>
        <v>2338266</v>
      </c>
      <c r="F93" s="237">
        <v>757267.91</v>
      </c>
      <c r="G93" s="237">
        <v>757267.91</v>
      </c>
      <c r="H93" s="237">
        <f>+E93-F93</f>
        <v>1580998.0899999999</v>
      </c>
    </row>
    <row r="94" spans="1:14" s="96" customFormat="1" ht="13.75" customHeight="1" x14ac:dyDescent="0.2">
      <c r="A94" s="194"/>
      <c r="B94" s="196" t="s">
        <v>293</v>
      </c>
      <c r="C94" s="210">
        <v>180730</v>
      </c>
      <c r="D94" s="279">
        <v>0</v>
      </c>
      <c r="E94" s="279">
        <f t="shared" si="20"/>
        <v>180730</v>
      </c>
      <c r="F94" s="237">
        <v>60395.92</v>
      </c>
      <c r="G94" s="237">
        <v>60395.92</v>
      </c>
      <c r="H94" s="237">
        <f t="shared" si="23"/>
        <v>120334.08</v>
      </c>
    </row>
    <row r="95" spans="1:14" s="96" customFormat="1" ht="22.25" x14ac:dyDescent="0.2">
      <c r="A95" s="194"/>
      <c r="B95" s="196" t="s">
        <v>294</v>
      </c>
      <c r="C95" s="210">
        <v>0</v>
      </c>
      <c r="D95" s="279">
        <v>0</v>
      </c>
      <c r="E95" s="279">
        <f t="shared" si="20"/>
        <v>0</v>
      </c>
      <c r="F95" s="237">
        <v>0</v>
      </c>
      <c r="G95" s="237">
        <v>0</v>
      </c>
      <c r="H95" s="237">
        <v>0</v>
      </c>
    </row>
    <row r="96" spans="1:14" s="96" customFormat="1" ht="14.1" customHeight="1" x14ac:dyDescent="0.2">
      <c r="A96" s="194"/>
      <c r="B96" s="196" t="s">
        <v>295</v>
      </c>
      <c r="C96" s="210">
        <v>128190</v>
      </c>
      <c r="D96" s="279">
        <v>0</v>
      </c>
      <c r="E96" s="279">
        <f t="shared" si="20"/>
        <v>128190</v>
      </c>
      <c r="F96" s="237">
        <v>41945.86</v>
      </c>
      <c r="G96" s="237">
        <v>41945.86</v>
      </c>
      <c r="H96" s="237">
        <f>+E96-F96</f>
        <v>86244.14</v>
      </c>
    </row>
    <row r="97" spans="1:14" s="96" customFormat="1" ht="14.1" customHeight="1" x14ac:dyDescent="0.2">
      <c r="A97" s="194"/>
      <c r="B97" s="196" t="s">
        <v>296</v>
      </c>
      <c r="C97" s="210">
        <v>0</v>
      </c>
      <c r="D97" s="279">
        <v>0</v>
      </c>
      <c r="E97" s="279">
        <f t="shared" si="20"/>
        <v>0</v>
      </c>
      <c r="F97" s="237">
        <v>0</v>
      </c>
      <c r="G97" s="237">
        <v>0</v>
      </c>
      <c r="H97" s="237">
        <v>0</v>
      </c>
    </row>
    <row r="98" spans="1:14" s="96" customFormat="1" ht="14.1" customHeight="1" x14ac:dyDescent="0.2">
      <c r="A98" s="194"/>
      <c r="B98" s="196" t="s">
        <v>297</v>
      </c>
      <c r="C98" s="210">
        <v>2120470</v>
      </c>
      <c r="D98" s="279">
        <v>0</v>
      </c>
      <c r="E98" s="279">
        <f t="shared" si="20"/>
        <v>2120470</v>
      </c>
      <c r="F98" s="237">
        <v>550462.04</v>
      </c>
      <c r="G98" s="237">
        <v>550462.04</v>
      </c>
      <c r="H98" s="237">
        <f t="shared" si="23"/>
        <v>1570007.96</v>
      </c>
    </row>
    <row r="99" spans="1:14" s="96" customFormat="1" ht="22.25" x14ac:dyDescent="0.2">
      <c r="A99" s="194"/>
      <c r="B99" s="196" t="s">
        <v>298</v>
      </c>
      <c r="C99" s="210">
        <v>220000</v>
      </c>
      <c r="D99" s="279">
        <v>0</v>
      </c>
      <c r="E99" s="279">
        <f t="shared" si="20"/>
        <v>220000</v>
      </c>
      <c r="F99" s="237">
        <v>0</v>
      </c>
      <c r="G99" s="237">
        <v>0</v>
      </c>
      <c r="H99" s="237">
        <f t="shared" si="23"/>
        <v>220000</v>
      </c>
    </row>
    <row r="100" spans="1:14" s="96" customFormat="1" ht="14.1" customHeight="1" x14ac:dyDescent="0.2">
      <c r="A100" s="194"/>
      <c r="B100" s="196" t="s">
        <v>299</v>
      </c>
      <c r="C100" s="210">
        <v>0</v>
      </c>
      <c r="D100" s="279">
        <v>0</v>
      </c>
      <c r="E100" s="279">
        <f t="shared" si="20"/>
        <v>0</v>
      </c>
      <c r="F100" s="237">
        <v>0</v>
      </c>
      <c r="G100" s="237">
        <v>0</v>
      </c>
      <c r="H100" s="237">
        <v>0</v>
      </c>
    </row>
    <row r="101" spans="1:14" s="96" customFormat="1" ht="14.1" customHeight="1" x14ac:dyDescent="0.2">
      <c r="A101" s="194"/>
      <c r="B101" s="196" t="s">
        <v>300</v>
      </c>
      <c r="C101" s="210">
        <v>8465</v>
      </c>
      <c r="D101" s="279">
        <v>0</v>
      </c>
      <c r="E101" s="279">
        <f t="shared" si="20"/>
        <v>8465</v>
      </c>
      <c r="F101" s="237">
        <v>0</v>
      </c>
      <c r="G101" s="237">
        <v>0</v>
      </c>
      <c r="H101" s="237">
        <f>+E101-F101</f>
        <v>8465</v>
      </c>
    </row>
    <row r="102" spans="1:14" s="96" customFormat="1" ht="14.1" customHeight="1" x14ac:dyDescent="0.2">
      <c r="A102" s="500" t="s">
        <v>301</v>
      </c>
      <c r="B102" s="501"/>
      <c r="C102" s="226">
        <f>SUM(C103:C111)</f>
        <v>12760148</v>
      </c>
      <c r="D102" s="226">
        <f>SUM(D103:D111)</f>
        <v>0</v>
      </c>
      <c r="E102" s="226">
        <f t="shared" ref="E102:H102" si="24">SUM(E103:E111)</f>
        <v>12760148</v>
      </c>
      <c r="F102" s="226">
        <f t="shared" si="24"/>
        <v>4932976.0399999991</v>
      </c>
      <c r="G102" s="226">
        <f t="shared" si="24"/>
        <v>4932976.0399999991</v>
      </c>
      <c r="H102" s="226">
        <f t="shared" si="24"/>
        <v>7827171.9600000009</v>
      </c>
      <c r="I102" s="239"/>
      <c r="J102" s="239"/>
      <c r="K102" s="239"/>
      <c r="L102" s="239"/>
      <c r="M102" s="239"/>
      <c r="N102" s="239"/>
    </row>
    <row r="103" spans="1:14" s="96" customFormat="1" ht="14.1" customHeight="1" x14ac:dyDescent="0.2">
      <c r="A103" s="194"/>
      <c r="B103" s="195" t="s">
        <v>302</v>
      </c>
      <c r="C103" s="210">
        <v>1198631</v>
      </c>
      <c r="D103" s="279">
        <v>0</v>
      </c>
      <c r="E103" s="279">
        <f t="shared" si="20"/>
        <v>1198631</v>
      </c>
      <c r="F103" s="210">
        <v>379072.19999999995</v>
      </c>
      <c r="G103" s="238">
        <v>379072.19999999995</v>
      </c>
      <c r="H103" s="210">
        <f>+E103-F103</f>
        <v>819558.8</v>
      </c>
      <c r="L103" s="239"/>
    </row>
    <row r="104" spans="1:14" s="96" customFormat="1" ht="14.1" customHeight="1" x14ac:dyDescent="0.2">
      <c r="A104" s="194"/>
      <c r="B104" s="195" t="s">
        <v>303</v>
      </c>
      <c r="C104" s="210">
        <v>2873547</v>
      </c>
      <c r="D104" s="279">
        <v>0</v>
      </c>
      <c r="E104" s="279">
        <f t="shared" si="20"/>
        <v>2873547</v>
      </c>
      <c r="F104" s="210">
        <v>1241010.3999999999</v>
      </c>
      <c r="G104" s="238">
        <v>1241010.3999999999</v>
      </c>
      <c r="H104" s="210">
        <f t="shared" si="23"/>
        <v>1632536.6</v>
      </c>
    </row>
    <row r="105" spans="1:14" s="96" customFormat="1" ht="22.25" x14ac:dyDescent="0.2">
      <c r="A105" s="194"/>
      <c r="B105" s="196" t="s">
        <v>304</v>
      </c>
      <c r="C105" s="210">
        <v>3355617</v>
      </c>
      <c r="D105" s="279">
        <v>0</v>
      </c>
      <c r="E105" s="279">
        <f t="shared" si="20"/>
        <v>3355617</v>
      </c>
      <c r="F105" s="210">
        <v>1132526.58</v>
      </c>
      <c r="G105" s="238">
        <v>1132526.58</v>
      </c>
      <c r="H105" s="210">
        <f>+E105-F105</f>
        <v>2223090.42</v>
      </c>
    </row>
    <row r="106" spans="1:14" s="96" customFormat="1" ht="13.75" customHeight="1" x14ac:dyDescent="0.2">
      <c r="A106" s="194"/>
      <c r="B106" s="196" t="s">
        <v>305</v>
      </c>
      <c r="C106" s="210">
        <v>384800</v>
      </c>
      <c r="D106" s="279">
        <v>0</v>
      </c>
      <c r="E106" s="279">
        <f t="shared" si="20"/>
        <v>384800</v>
      </c>
      <c r="F106" s="210">
        <v>275028.25999999995</v>
      </c>
      <c r="G106" s="238">
        <v>275028.25999999995</v>
      </c>
      <c r="H106" s="210">
        <f t="shared" si="23"/>
        <v>109771.74000000005</v>
      </c>
    </row>
    <row r="107" spans="1:14" s="96" customFormat="1" ht="22.25" x14ac:dyDescent="0.2">
      <c r="A107" s="194"/>
      <c r="B107" s="196" t="s">
        <v>306</v>
      </c>
      <c r="C107" s="210">
        <v>3033895</v>
      </c>
      <c r="D107" s="279">
        <v>0</v>
      </c>
      <c r="E107" s="279">
        <f t="shared" si="20"/>
        <v>3033895</v>
      </c>
      <c r="F107" s="210">
        <v>1589279.2799999998</v>
      </c>
      <c r="G107" s="238">
        <v>1589279.2799999998</v>
      </c>
      <c r="H107" s="210">
        <f t="shared" si="23"/>
        <v>1444615.7200000002</v>
      </c>
    </row>
    <row r="108" spans="1:14" s="96" customFormat="1" ht="14.1" customHeight="1" x14ac:dyDescent="0.2">
      <c r="A108" s="194"/>
      <c r="B108" s="196" t="s">
        <v>307</v>
      </c>
      <c r="C108" s="210">
        <v>0</v>
      </c>
      <c r="D108" s="279">
        <v>0</v>
      </c>
      <c r="E108" s="279">
        <f t="shared" si="20"/>
        <v>0</v>
      </c>
      <c r="F108" s="210">
        <v>0</v>
      </c>
      <c r="G108" s="238">
        <v>0</v>
      </c>
      <c r="H108" s="210">
        <f t="shared" si="23"/>
        <v>0</v>
      </c>
    </row>
    <row r="109" spans="1:14" s="96" customFormat="1" ht="14.1" customHeight="1" x14ac:dyDescent="0.2">
      <c r="A109" s="194"/>
      <c r="B109" s="196" t="s">
        <v>308</v>
      </c>
      <c r="C109" s="210">
        <v>1075540</v>
      </c>
      <c r="D109" s="279">
        <v>0</v>
      </c>
      <c r="E109" s="279">
        <f t="shared" si="20"/>
        <v>1075540</v>
      </c>
      <c r="F109" s="210">
        <v>179109.32</v>
      </c>
      <c r="G109" s="238">
        <v>179109.32</v>
      </c>
      <c r="H109" s="210">
        <f>+E109-F109</f>
        <v>896430.67999999993</v>
      </c>
    </row>
    <row r="110" spans="1:14" s="96" customFormat="1" ht="14.1" customHeight="1" x14ac:dyDescent="0.2">
      <c r="A110" s="194"/>
      <c r="B110" s="196" t="s">
        <v>309</v>
      </c>
      <c r="C110" s="210">
        <v>763118</v>
      </c>
      <c r="D110" s="279">
        <v>0</v>
      </c>
      <c r="E110" s="279">
        <f t="shared" si="20"/>
        <v>763118</v>
      </c>
      <c r="F110" s="210">
        <v>116955.70000000001</v>
      </c>
      <c r="G110" s="238">
        <v>116955.70000000001</v>
      </c>
      <c r="H110" s="210">
        <f t="shared" si="23"/>
        <v>646162.30000000005</v>
      </c>
    </row>
    <row r="111" spans="1:14" s="96" customFormat="1" ht="14.1" customHeight="1" x14ac:dyDescent="0.2">
      <c r="A111" s="194"/>
      <c r="B111" s="196" t="s">
        <v>310</v>
      </c>
      <c r="C111" s="210">
        <v>75000</v>
      </c>
      <c r="D111" s="279">
        <v>0</v>
      </c>
      <c r="E111" s="279">
        <f t="shared" si="20"/>
        <v>75000</v>
      </c>
      <c r="F111" s="210">
        <v>19994.3</v>
      </c>
      <c r="G111" s="238">
        <v>19994.3</v>
      </c>
      <c r="H111" s="210">
        <f t="shared" si="23"/>
        <v>55005.7</v>
      </c>
    </row>
    <row r="112" spans="1:14" s="96" customFormat="1" ht="24.75" customHeight="1" x14ac:dyDescent="0.2">
      <c r="A112" s="502" t="s">
        <v>311</v>
      </c>
      <c r="B112" s="503"/>
      <c r="C112" s="226">
        <f>SUM(C113:C121)</f>
        <v>13576374</v>
      </c>
      <c r="D112" s="226">
        <f>SUM(D113:D121)</f>
        <v>0</v>
      </c>
      <c r="E112" s="226">
        <f t="shared" ref="E112:H112" si="25">SUM(E113:E121)</f>
        <v>13576374</v>
      </c>
      <c r="F112" s="226">
        <f t="shared" si="25"/>
        <v>4196145</v>
      </c>
      <c r="G112" s="226">
        <f t="shared" si="25"/>
        <v>4196145</v>
      </c>
      <c r="H112" s="226">
        <f t="shared" si="25"/>
        <v>9380229</v>
      </c>
    </row>
    <row r="113" spans="1:8" s="96" customFormat="1" ht="14.1" customHeight="1" x14ac:dyDescent="0.2">
      <c r="A113" s="194"/>
      <c r="B113" s="195" t="s">
        <v>312</v>
      </c>
      <c r="C113" s="209">
        <v>0</v>
      </c>
      <c r="D113" s="209">
        <v>0</v>
      </c>
      <c r="E113" s="209">
        <v>0</v>
      </c>
      <c r="F113" s="209">
        <v>0</v>
      </c>
      <c r="G113" s="209">
        <v>0</v>
      </c>
      <c r="H113" s="209">
        <f t="shared" si="17"/>
        <v>0</v>
      </c>
    </row>
    <row r="114" spans="1:8" s="96" customFormat="1" ht="14.1" customHeight="1" x14ac:dyDescent="0.2">
      <c r="A114" s="194"/>
      <c r="B114" s="195" t="s">
        <v>313</v>
      </c>
      <c r="C114" s="209">
        <v>0</v>
      </c>
      <c r="D114" s="209">
        <v>0</v>
      </c>
      <c r="E114" s="209">
        <v>0</v>
      </c>
      <c r="F114" s="209">
        <v>0</v>
      </c>
      <c r="G114" s="209">
        <v>0</v>
      </c>
      <c r="H114" s="209">
        <f t="shared" si="17"/>
        <v>0</v>
      </c>
    </row>
    <row r="115" spans="1:8" s="96" customFormat="1" ht="14.1" customHeight="1" x14ac:dyDescent="0.2">
      <c r="A115" s="194"/>
      <c r="B115" s="195" t="s">
        <v>314</v>
      </c>
      <c r="C115" s="209">
        <v>0</v>
      </c>
      <c r="D115" s="209">
        <v>0</v>
      </c>
      <c r="E115" s="209">
        <v>0</v>
      </c>
      <c r="F115" s="209">
        <v>0</v>
      </c>
      <c r="G115" s="209">
        <v>0</v>
      </c>
      <c r="H115" s="209">
        <f t="shared" si="17"/>
        <v>0</v>
      </c>
    </row>
    <row r="116" spans="1:8" s="96" customFormat="1" ht="14.1" customHeight="1" x14ac:dyDescent="0.2">
      <c r="A116" s="194"/>
      <c r="B116" s="195" t="s">
        <v>315</v>
      </c>
      <c r="C116" s="210">
        <v>13576374</v>
      </c>
      <c r="D116" s="279">
        <v>0</v>
      </c>
      <c r="E116" s="279">
        <f t="shared" ref="E116" si="26">C116+D116</f>
        <v>13576374</v>
      </c>
      <c r="F116" s="210">
        <v>4196145</v>
      </c>
      <c r="G116" s="210">
        <v>4196145</v>
      </c>
      <c r="H116" s="210">
        <f>+E116-F116</f>
        <v>9380229</v>
      </c>
    </row>
    <row r="117" spans="1:8" s="96" customFormat="1" ht="14.1" customHeight="1" x14ac:dyDescent="0.2">
      <c r="A117" s="194"/>
      <c r="B117" s="195" t="s">
        <v>316</v>
      </c>
      <c r="C117" s="209">
        <v>0</v>
      </c>
      <c r="D117" s="209">
        <v>0</v>
      </c>
      <c r="E117" s="209">
        <v>0</v>
      </c>
      <c r="F117" s="209">
        <v>0</v>
      </c>
      <c r="G117" s="209">
        <v>0</v>
      </c>
      <c r="H117" s="209">
        <f t="shared" si="17"/>
        <v>0</v>
      </c>
    </row>
    <row r="118" spans="1:8" s="96" customFormat="1" ht="14.1" customHeight="1" x14ac:dyDescent="0.2">
      <c r="A118" s="194"/>
      <c r="B118" s="195" t="s">
        <v>317</v>
      </c>
      <c r="C118" s="209">
        <v>0</v>
      </c>
      <c r="D118" s="209">
        <v>0</v>
      </c>
      <c r="E118" s="209">
        <v>0</v>
      </c>
      <c r="F118" s="209">
        <v>0</v>
      </c>
      <c r="G118" s="209">
        <v>0</v>
      </c>
      <c r="H118" s="209">
        <f t="shared" si="17"/>
        <v>0</v>
      </c>
    </row>
    <row r="119" spans="1:8" s="96" customFormat="1" ht="14.1" customHeight="1" x14ac:dyDescent="0.2">
      <c r="A119" s="194"/>
      <c r="B119" s="195" t="s">
        <v>318</v>
      </c>
      <c r="C119" s="209">
        <v>0</v>
      </c>
      <c r="D119" s="209">
        <v>0</v>
      </c>
      <c r="E119" s="209">
        <v>0</v>
      </c>
      <c r="F119" s="209">
        <v>0</v>
      </c>
      <c r="G119" s="209">
        <v>0</v>
      </c>
      <c r="H119" s="209">
        <f t="shared" si="17"/>
        <v>0</v>
      </c>
    </row>
    <row r="120" spans="1:8" s="96" customFormat="1" ht="14.1" customHeight="1" x14ac:dyDescent="0.2">
      <c r="A120" s="194"/>
      <c r="B120" s="195" t="s">
        <v>319</v>
      </c>
      <c r="C120" s="209">
        <v>0</v>
      </c>
      <c r="D120" s="209">
        <v>0</v>
      </c>
      <c r="E120" s="209">
        <v>0</v>
      </c>
      <c r="F120" s="209">
        <v>0</v>
      </c>
      <c r="G120" s="209">
        <v>0</v>
      </c>
      <c r="H120" s="209">
        <f t="shared" si="17"/>
        <v>0</v>
      </c>
    </row>
    <row r="121" spans="1:8" s="96" customFormat="1" ht="14.1" customHeight="1" x14ac:dyDescent="0.2">
      <c r="A121" s="194"/>
      <c r="B121" s="195" t="s">
        <v>320</v>
      </c>
      <c r="C121" s="209">
        <v>0</v>
      </c>
      <c r="D121" s="209">
        <v>0</v>
      </c>
      <c r="E121" s="209">
        <v>0</v>
      </c>
      <c r="F121" s="209">
        <v>0</v>
      </c>
      <c r="G121" s="209">
        <v>0</v>
      </c>
      <c r="H121" s="209">
        <f t="shared" si="17"/>
        <v>0</v>
      </c>
    </row>
    <row r="122" spans="1:8" s="96" customFormat="1" ht="26.2" customHeight="1" x14ac:dyDescent="0.2">
      <c r="A122" s="502" t="s">
        <v>321</v>
      </c>
      <c r="B122" s="503"/>
      <c r="C122" s="209">
        <v>0</v>
      </c>
      <c r="D122" s="209">
        <v>0</v>
      </c>
      <c r="E122" s="209">
        <v>0</v>
      </c>
      <c r="F122" s="209">
        <v>0</v>
      </c>
      <c r="G122" s="209">
        <v>0</v>
      </c>
      <c r="H122" s="209">
        <f t="shared" si="17"/>
        <v>0</v>
      </c>
    </row>
    <row r="123" spans="1:8" s="96" customFormat="1" ht="14.1" customHeight="1" x14ac:dyDescent="0.2">
      <c r="A123" s="194"/>
      <c r="B123" s="195" t="s">
        <v>322</v>
      </c>
      <c r="C123" s="209">
        <v>0</v>
      </c>
      <c r="D123" s="209">
        <v>0</v>
      </c>
      <c r="E123" s="209">
        <v>0</v>
      </c>
      <c r="F123" s="209">
        <v>0</v>
      </c>
      <c r="G123" s="209">
        <v>0</v>
      </c>
      <c r="H123" s="209">
        <f t="shared" si="17"/>
        <v>0</v>
      </c>
    </row>
    <row r="124" spans="1:8" s="96" customFormat="1" ht="14.1" customHeight="1" x14ac:dyDescent="0.2">
      <c r="A124" s="194"/>
      <c r="B124" s="195" t="s">
        <v>323</v>
      </c>
      <c r="C124" s="209">
        <v>0</v>
      </c>
      <c r="D124" s="209">
        <v>0</v>
      </c>
      <c r="E124" s="209">
        <v>0</v>
      </c>
      <c r="F124" s="209">
        <v>0</v>
      </c>
      <c r="G124" s="209">
        <v>0</v>
      </c>
      <c r="H124" s="209">
        <f t="shared" si="17"/>
        <v>0</v>
      </c>
    </row>
    <row r="125" spans="1:8" s="96" customFormat="1" ht="14.1" customHeight="1" x14ac:dyDescent="0.2">
      <c r="A125" s="194"/>
      <c r="B125" s="195" t="s">
        <v>324</v>
      </c>
      <c r="C125" s="209">
        <v>0</v>
      </c>
      <c r="D125" s="209">
        <v>0</v>
      </c>
      <c r="E125" s="209">
        <v>0</v>
      </c>
      <c r="F125" s="209">
        <v>0</v>
      </c>
      <c r="G125" s="209">
        <v>0</v>
      </c>
      <c r="H125" s="209">
        <f t="shared" si="17"/>
        <v>0</v>
      </c>
    </row>
    <row r="126" spans="1:8" s="96" customFormat="1" ht="14.1" customHeight="1" x14ac:dyDescent="0.2">
      <c r="A126" s="194"/>
      <c r="B126" s="195" t="s">
        <v>325</v>
      </c>
      <c r="C126" s="209">
        <v>0</v>
      </c>
      <c r="D126" s="209">
        <v>0</v>
      </c>
      <c r="E126" s="209">
        <v>0</v>
      </c>
      <c r="F126" s="209">
        <v>0</v>
      </c>
      <c r="G126" s="209">
        <v>0</v>
      </c>
      <c r="H126" s="209">
        <f t="shared" si="17"/>
        <v>0</v>
      </c>
    </row>
    <row r="127" spans="1:8" s="96" customFormat="1" ht="14.1" customHeight="1" x14ac:dyDescent="0.2">
      <c r="A127" s="194"/>
      <c r="B127" s="195" t="s">
        <v>326</v>
      </c>
      <c r="C127" s="209">
        <v>0</v>
      </c>
      <c r="D127" s="209">
        <v>0</v>
      </c>
      <c r="E127" s="209">
        <v>0</v>
      </c>
      <c r="F127" s="209">
        <v>0</v>
      </c>
      <c r="G127" s="209">
        <v>0</v>
      </c>
      <c r="H127" s="209">
        <f t="shared" si="17"/>
        <v>0</v>
      </c>
    </row>
    <row r="128" spans="1:8" s="96" customFormat="1" ht="14.1" customHeight="1" x14ac:dyDescent="0.2">
      <c r="A128" s="194"/>
      <c r="B128" s="195" t="s">
        <v>327</v>
      </c>
      <c r="C128" s="209">
        <v>0</v>
      </c>
      <c r="D128" s="209">
        <v>0</v>
      </c>
      <c r="E128" s="209">
        <v>0</v>
      </c>
      <c r="F128" s="209">
        <v>0</v>
      </c>
      <c r="G128" s="209">
        <v>0</v>
      </c>
      <c r="H128" s="209">
        <f t="shared" si="17"/>
        <v>0</v>
      </c>
    </row>
    <row r="129" spans="1:8" s="96" customFormat="1" ht="14.1" customHeight="1" x14ac:dyDescent="0.2">
      <c r="A129" s="194"/>
      <c r="B129" s="195" t="s">
        <v>328</v>
      </c>
      <c r="C129" s="209">
        <v>0</v>
      </c>
      <c r="D129" s="209">
        <v>0</v>
      </c>
      <c r="E129" s="209">
        <v>0</v>
      </c>
      <c r="F129" s="209">
        <v>0</v>
      </c>
      <c r="G129" s="209">
        <v>0</v>
      </c>
      <c r="H129" s="209">
        <f t="shared" si="17"/>
        <v>0</v>
      </c>
    </row>
    <row r="130" spans="1:8" s="96" customFormat="1" ht="14.1" customHeight="1" x14ac:dyDescent="0.2">
      <c r="A130" s="194"/>
      <c r="B130" s="195" t="s">
        <v>329</v>
      </c>
      <c r="C130" s="209">
        <v>0</v>
      </c>
      <c r="D130" s="209">
        <v>0</v>
      </c>
      <c r="E130" s="209">
        <v>0</v>
      </c>
      <c r="F130" s="209">
        <v>0</v>
      </c>
      <c r="G130" s="209">
        <v>0</v>
      </c>
      <c r="H130" s="209">
        <f t="shared" si="17"/>
        <v>0</v>
      </c>
    </row>
    <row r="131" spans="1:8" s="96" customFormat="1" ht="14.1" customHeight="1" x14ac:dyDescent="0.2">
      <c r="A131" s="194"/>
      <c r="B131" s="195" t="s">
        <v>330</v>
      </c>
      <c r="C131" s="209">
        <v>0</v>
      </c>
      <c r="D131" s="209">
        <v>0</v>
      </c>
      <c r="E131" s="209">
        <v>0</v>
      </c>
      <c r="F131" s="209">
        <v>0</v>
      </c>
      <c r="G131" s="209">
        <v>0</v>
      </c>
      <c r="H131" s="209">
        <f t="shared" si="17"/>
        <v>0</v>
      </c>
    </row>
    <row r="132" spans="1:8" s="96" customFormat="1" ht="14.1" customHeight="1" x14ac:dyDescent="0.2">
      <c r="A132" s="500" t="s">
        <v>331</v>
      </c>
      <c r="B132" s="501"/>
      <c r="C132" s="209">
        <f>SUM(C133:C135)</f>
        <v>0</v>
      </c>
      <c r="D132" s="209">
        <f t="shared" ref="D132:G132" si="27">SUM(D133:D135)</f>
        <v>0</v>
      </c>
      <c r="E132" s="209">
        <f t="shared" si="27"/>
        <v>0</v>
      </c>
      <c r="F132" s="209">
        <f t="shared" si="27"/>
        <v>0</v>
      </c>
      <c r="G132" s="209">
        <f t="shared" si="27"/>
        <v>0</v>
      </c>
      <c r="H132" s="209">
        <f t="shared" si="17"/>
        <v>0</v>
      </c>
    </row>
    <row r="133" spans="1:8" s="96" customFormat="1" ht="14.1" customHeight="1" x14ac:dyDescent="0.2">
      <c r="A133" s="194"/>
      <c r="B133" s="195" t="s">
        <v>332</v>
      </c>
      <c r="C133" s="209">
        <v>0</v>
      </c>
      <c r="D133" s="209">
        <v>0</v>
      </c>
      <c r="E133" s="209">
        <v>0</v>
      </c>
      <c r="F133" s="209">
        <v>0</v>
      </c>
      <c r="G133" s="209">
        <v>0</v>
      </c>
      <c r="H133" s="209">
        <f t="shared" si="17"/>
        <v>0</v>
      </c>
    </row>
    <row r="134" spans="1:8" s="96" customFormat="1" ht="14.1" customHeight="1" x14ac:dyDescent="0.2">
      <c r="A134" s="194"/>
      <c r="B134" s="195" t="s">
        <v>333</v>
      </c>
      <c r="C134" s="209">
        <v>0</v>
      </c>
      <c r="D134" s="209">
        <v>0</v>
      </c>
      <c r="E134" s="209">
        <v>0</v>
      </c>
      <c r="F134" s="209">
        <v>0</v>
      </c>
      <c r="G134" s="209">
        <v>0</v>
      </c>
      <c r="H134" s="209">
        <f t="shared" si="17"/>
        <v>0</v>
      </c>
    </row>
    <row r="135" spans="1:8" s="96" customFormat="1" ht="14.1" customHeight="1" x14ac:dyDescent="0.2">
      <c r="A135" s="194"/>
      <c r="B135" s="195" t="s">
        <v>334</v>
      </c>
      <c r="C135" s="209">
        <v>0</v>
      </c>
      <c r="D135" s="209">
        <v>0</v>
      </c>
      <c r="E135" s="209">
        <v>0</v>
      </c>
      <c r="F135" s="209">
        <v>0</v>
      </c>
      <c r="G135" s="209">
        <v>0</v>
      </c>
      <c r="H135" s="209">
        <f t="shared" si="17"/>
        <v>0</v>
      </c>
    </row>
    <row r="136" spans="1:8" s="96" customFormat="1" ht="23.25" customHeight="1" x14ac:dyDescent="0.2">
      <c r="A136" s="502" t="s">
        <v>335</v>
      </c>
      <c r="B136" s="503"/>
      <c r="C136" s="209">
        <f>SUM(C137:C144)</f>
        <v>0</v>
      </c>
      <c r="D136" s="209">
        <f t="shared" ref="D136:G136" si="28">SUM(D137:D144)</f>
        <v>0</v>
      </c>
      <c r="E136" s="209">
        <f t="shared" si="28"/>
        <v>0</v>
      </c>
      <c r="F136" s="209">
        <f t="shared" si="28"/>
        <v>0</v>
      </c>
      <c r="G136" s="209">
        <f t="shared" si="28"/>
        <v>0</v>
      </c>
      <c r="H136" s="209">
        <f t="shared" si="17"/>
        <v>0</v>
      </c>
    </row>
    <row r="137" spans="1:8" s="96" customFormat="1" ht="14.1" customHeight="1" x14ac:dyDescent="0.2">
      <c r="A137" s="194"/>
      <c r="B137" s="195" t="s">
        <v>336</v>
      </c>
      <c r="C137" s="209">
        <v>0</v>
      </c>
      <c r="D137" s="209">
        <v>0</v>
      </c>
      <c r="E137" s="209">
        <v>0</v>
      </c>
      <c r="F137" s="209">
        <v>0</v>
      </c>
      <c r="G137" s="209">
        <v>0</v>
      </c>
      <c r="H137" s="209">
        <f t="shared" si="17"/>
        <v>0</v>
      </c>
    </row>
    <row r="138" spans="1:8" s="96" customFormat="1" ht="14.1" customHeight="1" x14ac:dyDescent="0.2">
      <c r="A138" s="194"/>
      <c r="B138" s="195" t="s">
        <v>337</v>
      </c>
      <c r="C138" s="209">
        <v>0</v>
      </c>
      <c r="D138" s="209">
        <v>0</v>
      </c>
      <c r="E138" s="209">
        <v>0</v>
      </c>
      <c r="F138" s="209">
        <v>0</v>
      </c>
      <c r="G138" s="209">
        <v>0</v>
      </c>
      <c r="H138" s="209">
        <f t="shared" ref="H138:H156" si="29">+E138-F138</f>
        <v>0</v>
      </c>
    </row>
    <row r="139" spans="1:8" s="96" customFormat="1" ht="14.1" customHeight="1" x14ac:dyDescent="0.2">
      <c r="A139" s="194"/>
      <c r="B139" s="195" t="s">
        <v>338</v>
      </c>
      <c r="C139" s="209">
        <v>0</v>
      </c>
      <c r="D139" s="209">
        <v>0</v>
      </c>
      <c r="E139" s="209">
        <v>0</v>
      </c>
      <c r="F139" s="209">
        <v>0</v>
      </c>
      <c r="G139" s="209">
        <v>0</v>
      </c>
      <c r="H139" s="209">
        <f t="shared" si="29"/>
        <v>0</v>
      </c>
    </row>
    <row r="140" spans="1:8" s="96" customFormat="1" ht="14.1" customHeight="1" x14ac:dyDescent="0.2">
      <c r="A140" s="194"/>
      <c r="B140" s="195" t="s">
        <v>339</v>
      </c>
      <c r="C140" s="209">
        <v>0</v>
      </c>
      <c r="D140" s="209">
        <v>0</v>
      </c>
      <c r="E140" s="209">
        <v>0</v>
      </c>
      <c r="F140" s="209">
        <v>0</v>
      </c>
      <c r="G140" s="209">
        <v>0</v>
      </c>
      <c r="H140" s="209">
        <f t="shared" si="29"/>
        <v>0</v>
      </c>
    </row>
    <row r="141" spans="1:8" s="96" customFormat="1" ht="14.1" customHeight="1" x14ac:dyDescent="0.2">
      <c r="A141" s="194"/>
      <c r="B141" s="195" t="s">
        <v>340</v>
      </c>
      <c r="C141" s="209">
        <v>0</v>
      </c>
      <c r="D141" s="209">
        <v>0</v>
      </c>
      <c r="E141" s="209">
        <v>0</v>
      </c>
      <c r="F141" s="209">
        <v>0</v>
      </c>
      <c r="G141" s="209">
        <v>0</v>
      </c>
      <c r="H141" s="209">
        <f t="shared" si="29"/>
        <v>0</v>
      </c>
    </row>
    <row r="142" spans="1:8" s="96" customFormat="1" ht="14.1" customHeight="1" x14ac:dyDescent="0.2">
      <c r="A142" s="194"/>
      <c r="B142" s="195" t="s">
        <v>341</v>
      </c>
      <c r="C142" s="209">
        <v>0</v>
      </c>
      <c r="D142" s="209">
        <v>0</v>
      </c>
      <c r="E142" s="209">
        <v>0</v>
      </c>
      <c r="F142" s="209">
        <v>0</v>
      </c>
      <c r="G142" s="209">
        <v>0</v>
      </c>
      <c r="H142" s="209">
        <f t="shared" si="29"/>
        <v>0</v>
      </c>
    </row>
    <row r="143" spans="1:8" s="96" customFormat="1" ht="14.1" customHeight="1" x14ac:dyDescent="0.2">
      <c r="A143" s="194"/>
      <c r="B143" s="195" t="s">
        <v>342</v>
      </c>
      <c r="C143" s="209">
        <v>0</v>
      </c>
      <c r="D143" s="209">
        <v>0</v>
      </c>
      <c r="E143" s="209">
        <v>0</v>
      </c>
      <c r="F143" s="209">
        <v>0</v>
      </c>
      <c r="G143" s="209">
        <v>0</v>
      </c>
      <c r="H143" s="209">
        <f t="shared" si="29"/>
        <v>0</v>
      </c>
    </row>
    <row r="144" spans="1:8" s="96" customFormat="1" ht="22.25" x14ac:dyDescent="0.2">
      <c r="A144" s="194"/>
      <c r="B144" s="196" t="s">
        <v>343</v>
      </c>
      <c r="C144" s="209">
        <v>0</v>
      </c>
      <c r="D144" s="209">
        <v>0</v>
      </c>
      <c r="E144" s="209">
        <v>0</v>
      </c>
      <c r="F144" s="209">
        <v>0</v>
      </c>
      <c r="G144" s="209">
        <v>0</v>
      </c>
      <c r="H144" s="209">
        <f t="shared" si="29"/>
        <v>0</v>
      </c>
    </row>
    <row r="145" spans="1:10" s="96" customFormat="1" ht="14.1" customHeight="1" x14ac:dyDescent="0.2">
      <c r="A145" s="500" t="s">
        <v>344</v>
      </c>
      <c r="B145" s="501"/>
      <c r="C145" s="209">
        <f>SUM(C146:C148)</f>
        <v>0</v>
      </c>
      <c r="D145" s="209">
        <f t="shared" ref="D145:G145" si="30">SUM(D146:D148)</f>
        <v>0</v>
      </c>
      <c r="E145" s="209">
        <f t="shared" si="30"/>
        <v>0</v>
      </c>
      <c r="F145" s="209">
        <f t="shared" si="30"/>
        <v>0</v>
      </c>
      <c r="G145" s="209">
        <f t="shared" si="30"/>
        <v>0</v>
      </c>
      <c r="H145" s="209">
        <f t="shared" si="29"/>
        <v>0</v>
      </c>
    </row>
    <row r="146" spans="1:10" s="96" customFormat="1" ht="14.1" customHeight="1" x14ac:dyDescent="0.2">
      <c r="A146" s="194"/>
      <c r="B146" s="195" t="s">
        <v>345</v>
      </c>
      <c r="C146" s="209">
        <v>0</v>
      </c>
      <c r="D146" s="209">
        <v>0</v>
      </c>
      <c r="E146" s="209">
        <v>0</v>
      </c>
      <c r="F146" s="209">
        <v>0</v>
      </c>
      <c r="G146" s="209">
        <v>0</v>
      </c>
      <c r="H146" s="209">
        <f t="shared" si="29"/>
        <v>0</v>
      </c>
    </row>
    <row r="147" spans="1:10" s="96" customFormat="1" ht="14.1" customHeight="1" x14ac:dyDescent="0.2">
      <c r="A147" s="194"/>
      <c r="B147" s="195" t="s">
        <v>346</v>
      </c>
      <c r="C147" s="209">
        <v>0</v>
      </c>
      <c r="D147" s="209">
        <v>0</v>
      </c>
      <c r="E147" s="209">
        <v>0</v>
      </c>
      <c r="F147" s="209">
        <v>0</v>
      </c>
      <c r="G147" s="209">
        <v>0</v>
      </c>
      <c r="H147" s="209">
        <f t="shared" si="29"/>
        <v>0</v>
      </c>
    </row>
    <row r="148" spans="1:10" s="96" customFormat="1" ht="14.1" customHeight="1" x14ac:dyDescent="0.2">
      <c r="A148" s="194"/>
      <c r="B148" s="195" t="s">
        <v>347</v>
      </c>
      <c r="C148" s="209">
        <v>0</v>
      </c>
      <c r="D148" s="209">
        <v>0</v>
      </c>
      <c r="E148" s="209">
        <v>0</v>
      </c>
      <c r="F148" s="209">
        <v>0</v>
      </c>
      <c r="G148" s="209">
        <v>0</v>
      </c>
      <c r="H148" s="209">
        <f t="shared" si="29"/>
        <v>0</v>
      </c>
    </row>
    <row r="149" spans="1:10" s="96" customFormat="1" ht="14.1" customHeight="1" x14ac:dyDescent="0.2">
      <c r="A149" s="500" t="s">
        <v>348</v>
      </c>
      <c r="B149" s="501"/>
      <c r="C149" s="209">
        <f>SUM(C150:C156)</f>
        <v>0</v>
      </c>
      <c r="D149" s="209">
        <f t="shared" ref="D149:G149" si="31">SUM(D150:D156)</f>
        <v>0</v>
      </c>
      <c r="E149" s="209">
        <f t="shared" si="31"/>
        <v>0</v>
      </c>
      <c r="F149" s="209">
        <f t="shared" si="31"/>
        <v>0</v>
      </c>
      <c r="G149" s="209">
        <f t="shared" si="31"/>
        <v>0</v>
      </c>
      <c r="H149" s="209">
        <f t="shared" si="29"/>
        <v>0</v>
      </c>
    </row>
    <row r="150" spans="1:10" s="96" customFormat="1" ht="14.1" customHeight="1" x14ac:dyDescent="0.2">
      <c r="A150" s="194"/>
      <c r="B150" s="195" t="s">
        <v>349</v>
      </c>
      <c r="C150" s="209">
        <v>0</v>
      </c>
      <c r="D150" s="209">
        <v>0</v>
      </c>
      <c r="E150" s="209">
        <v>0</v>
      </c>
      <c r="F150" s="209">
        <v>0</v>
      </c>
      <c r="G150" s="209">
        <v>0</v>
      </c>
      <c r="H150" s="209">
        <f t="shared" si="29"/>
        <v>0</v>
      </c>
    </row>
    <row r="151" spans="1:10" ht="14.1" customHeight="1" x14ac:dyDescent="0.2">
      <c r="A151" s="194"/>
      <c r="B151" s="195" t="s">
        <v>350</v>
      </c>
      <c r="C151" s="209">
        <v>0</v>
      </c>
      <c r="D151" s="209">
        <v>0</v>
      </c>
      <c r="E151" s="209">
        <v>0</v>
      </c>
      <c r="F151" s="209">
        <v>0</v>
      </c>
      <c r="G151" s="209">
        <v>0</v>
      </c>
      <c r="H151" s="209">
        <f t="shared" si="29"/>
        <v>0</v>
      </c>
    </row>
    <row r="152" spans="1:10" ht="14.1" customHeight="1" x14ac:dyDescent="0.2">
      <c r="A152" s="194"/>
      <c r="B152" s="195" t="s">
        <v>351</v>
      </c>
      <c r="C152" s="209">
        <v>0</v>
      </c>
      <c r="D152" s="209">
        <v>0</v>
      </c>
      <c r="E152" s="209">
        <v>0</v>
      </c>
      <c r="F152" s="209">
        <v>0</v>
      </c>
      <c r="G152" s="209">
        <v>0</v>
      </c>
      <c r="H152" s="209">
        <f t="shared" si="29"/>
        <v>0</v>
      </c>
    </row>
    <row r="153" spans="1:10" ht="14.1" customHeight="1" x14ac:dyDescent="0.2">
      <c r="A153" s="194"/>
      <c r="B153" s="195" t="s">
        <v>352</v>
      </c>
      <c r="C153" s="209">
        <v>0</v>
      </c>
      <c r="D153" s="209">
        <v>0</v>
      </c>
      <c r="E153" s="209">
        <v>0</v>
      </c>
      <c r="F153" s="209">
        <v>0</v>
      </c>
      <c r="G153" s="209">
        <v>0</v>
      </c>
      <c r="H153" s="209">
        <f t="shared" si="29"/>
        <v>0</v>
      </c>
    </row>
    <row r="154" spans="1:10" ht="14.1" customHeight="1" x14ac:dyDescent="0.2">
      <c r="A154" s="194"/>
      <c r="B154" s="195" t="s">
        <v>353</v>
      </c>
      <c r="C154" s="209">
        <v>0</v>
      </c>
      <c r="D154" s="209">
        <v>0</v>
      </c>
      <c r="E154" s="209">
        <v>0</v>
      </c>
      <c r="F154" s="209">
        <v>0</v>
      </c>
      <c r="G154" s="209">
        <v>0</v>
      </c>
      <c r="H154" s="209">
        <f t="shared" si="29"/>
        <v>0</v>
      </c>
    </row>
    <row r="155" spans="1:10" ht="14.1" customHeight="1" x14ac:dyDescent="0.2">
      <c r="A155" s="194"/>
      <c r="B155" s="195" t="s">
        <v>354</v>
      </c>
      <c r="C155" s="209">
        <v>0</v>
      </c>
      <c r="D155" s="209">
        <v>0</v>
      </c>
      <c r="E155" s="209">
        <v>0</v>
      </c>
      <c r="F155" s="209">
        <v>0</v>
      </c>
      <c r="G155" s="209">
        <v>0</v>
      </c>
      <c r="H155" s="209">
        <f t="shared" si="29"/>
        <v>0</v>
      </c>
    </row>
    <row r="156" spans="1:10" ht="14.1" customHeight="1" x14ac:dyDescent="0.2">
      <c r="A156" s="194"/>
      <c r="B156" s="195" t="s">
        <v>355</v>
      </c>
      <c r="C156" s="209">
        <v>0</v>
      </c>
      <c r="D156" s="209">
        <v>0</v>
      </c>
      <c r="E156" s="209">
        <v>0</v>
      </c>
      <c r="F156" s="209">
        <v>0</v>
      </c>
      <c r="G156" s="209">
        <v>0</v>
      </c>
      <c r="H156" s="209">
        <f t="shared" si="29"/>
        <v>0</v>
      </c>
    </row>
    <row r="157" spans="1:10" ht="10" customHeight="1" x14ac:dyDescent="0.2">
      <c r="A157" s="194"/>
      <c r="B157" s="195"/>
      <c r="C157" s="227"/>
      <c r="D157" s="202"/>
      <c r="E157" s="202"/>
      <c r="F157" s="202"/>
      <c r="G157" s="202"/>
      <c r="H157" s="202"/>
    </row>
    <row r="158" spans="1:10" ht="14.1" customHeight="1" x14ac:dyDescent="0.2">
      <c r="A158" s="498" t="s">
        <v>357</v>
      </c>
      <c r="B158" s="499"/>
      <c r="C158" s="354">
        <f>+C8+C83</f>
        <v>89477665</v>
      </c>
      <c r="D158" s="373">
        <f t="shared" ref="D158:E158" si="32">+D8+D83</f>
        <v>0</v>
      </c>
      <c r="E158" s="354">
        <f t="shared" si="32"/>
        <v>89477665</v>
      </c>
      <c r="F158" s="354">
        <f>+F8+F83</f>
        <v>36036638.310000002</v>
      </c>
      <c r="G158" s="354">
        <f>+G8+G83</f>
        <v>35620274.579999998</v>
      </c>
      <c r="H158" s="354">
        <f>+E158-F158</f>
        <v>53441026.689999998</v>
      </c>
    </row>
    <row r="159" spans="1:10" ht="16.55" customHeight="1" thickBot="1" x14ac:dyDescent="0.25">
      <c r="A159" s="197"/>
      <c r="B159" s="198"/>
      <c r="C159" s="229"/>
      <c r="D159" s="230"/>
      <c r="E159" s="230"/>
      <c r="F159" s="230"/>
      <c r="G159" s="230"/>
      <c r="H159" s="230"/>
    </row>
    <row r="160" spans="1:10" x14ac:dyDescent="0.2">
      <c r="C160" s="240"/>
      <c r="D160" s="240"/>
      <c r="E160" s="240"/>
      <c r="F160" s="240"/>
      <c r="G160" s="240"/>
      <c r="H160" s="240"/>
      <c r="J160" s="204"/>
    </row>
    <row r="161" spans="3:10" ht="46" customHeight="1" x14ac:dyDescent="0.2"/>
    <row r="163" spans="3:10" x14ac:dyDescent="0.2">
      <c r="C163" s="199"/>
      <c r="D163" s="199"/>
      <c r="E163" s="199"/>
      <c r="F163" s="199"/>
      <c r="G163" s="199"/>
      <c r="H163" s="199"/>
      <c r="I163" s="199"/>
      <c r="J163" s="199"/>
    </row>
    <row r="164" spans="3:10" x14ac:dyDescent="0.2">
      <c r="C164" s="199"/>
      <c r="D164" s="199"/>
      <c r="E164" s="199"/>
      <c r="F164" s="200"/>
      <c r="G164" s="200"/>
      <c r="H164" s="200"/>
      <c r="I164" s="199"/>
      <c r="J164" s="199"/>
    </row>
    <row r="165" spans="3:10" x14ac:dyDescent="0.2">
      <c r="C165" s="199"/>
      <c r="D165" s="199"/>
      <c r="E165" s="199"/>
      <c r="F165" s="200"/>
      <c r="G165" s="200"/>
      <c r="H165" s="200"/>
      <c r="I165" s="199"/>
      <c r="J165" s="199"/>
    </row>
    <row r="166" spans="3:10" x14ac:dyDescent="0.2">
      <c r="C166" s="199"/>
      <c r="D166" s="199"/>
      <c r="E166" s="199"/>
      <c r="F166" s="200"/>
      <c r="G166" s="200"/>
      <c r="H166" s="200"/>
      <c r="I166" s="199"/>
      <c r="J166" s="199"/>
    </row>
    <row r="167" spans="3:10" x14ac:dyDescent="0.2">
      <c r="C167" s="199"/>
      <c r="D167" s="199"/>
      <c r="E167" s="199"/>
      <c r="F167" s="200"/>
      <c r="G167" s="200"/>
      <c r="H167" s="200"/>
      <c r="I167" s="199"/>
      <c r="J167" s="199"/>
    </row>
    <row r="168" spans="3:10" x14ac:dyDescent="0.2">
      <c r="C168" s="201"/>
      <c r="D168" s="199"/>
      <c r="E168" s="201"/>
      <c r="F168" s="200"/>
      <c r="G168" s="200"/>
      <c r="H168" s="200"/>
      <c r="I168" s="201"/>
      <c r="J168" s="201"/>
    </row>
    <row r="169" spans="3:10" x14ac:dyDescent="0.2">
      <c r="C169" s="199"/>
      <c r="D169" s="199"/>
      <c r="E169" s="199"/>
      <c r="F169" s="200"/>
      <c r="G169" s="200"/>
      <c r="H169" s="200"/>
      <c r="I169" s="199"/>
      <c r="J169" s="199"/>
    </row>
    <row r="170" spans="3:10" x14ac:dyDescent="0.2">
      <c r="C170" s="199"/>
      <c r="D170" s="199"/>
      <c r="E170" s="199"/>
      <c r="F170" s="200"/>
      <c r="G170" s="200"/>
      <c r="H170" s="200"/>
      <c r="I170" s="199"/>
      <c r="J170" s="199"/>
    </row>
  </sheetData>
  <mergeCells count="29">
    <mergeCell ref="A47:B47"/>
    <mergeCell ref="A57:B57"/>
    <mergeCell ref="A8:B8"/>
    <mergeCell ref="A9:B9"/>
    <mergeCell ref="A17:B17"/>
    <mergeCell ref="A27:B27"/>
    <mergeCell ref="A37:B37"/>
    <mergeCell ref="A61:B61"/>
    <mergeCell ref="A70:B70"/>
    <mergeCell ref="A74:B74"/>
    <mergeCell ref="A82:B82"/>
    <mergeCell ref="A83:B83"/>
    <mergeCell ref="A158:B158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6:B7"/>
    <mergeCell ref="C6:G6"/>
    <mergeCell ref="H6:H7"/>
    <mergeCell ref="A2:H2"/>
    <mergeCell ref="A3:H3"/>
    <mergeCell ref="A4:H4"/>
    <mergeCell ref="A5:H5"/>
  </mergeCells>
  <pageMargins left="0.72" right="0.15748031496062992" top="0.55118110236220474" bottom="0.39370078740157483" header="0.47244094488188981" footer="0.39370078740157483"/>
  <pageSetup scale="80" fitToHeight="3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6"/>
  <sheetViews>
    <sheetView zoomScale="124" zoomScaleNormal="124" zoomScaleSheetLayoutView="77" workbookViewId="0">
      <selection activeCell="B65" sqref="B65"/>
    </sheetView>
  </sheetViews>
  <sheetFormatPr baseColWidth="10" defaultRowHeight="15.05" x14ac:dyDescent="0.3"/>
  <cols>
    <col min="1" max="1" width="2.109375" customWidth="1"/>
    <col min="2" max="2" width="40.33203125" customWidth="1"/>
    <col min="3" max="3" width="13.109375" style="392" customWidth="1"/>
    <col min="4" max="4" width="12.6640625" style="392" customWidth="1"/>
    <col min="5" max="8" width="13.109375" style="392" customWidth="1"/>
    <col min="9" max="10" width="12.6640625" customWidth="1"/>
  </cols>
  <sheetData>
    <row r="1" spans="2:8" ht="11.3" customHeight="1" x14ac:dyDescent="0.3">
      <c r="B1" s="40"/>
      <c r="C1" s="383"/>
      <c r="D1" s="384" t="s">
        <v>421</v>
      </c>
      <c r="E1" s="383"/>
      <c r="F1" s="383"/>
      <c r="G1" s="383"/>
      <c r="H1" s="385"/>
    </row>
    <row r="2" spans="2:8" ht="11.3" customHeight="1" x14ac:dyDescent="0.3">
      <c r="B2" s="423" t="s">
        <v>413</v>
      </c>
      <c r="C2" s="507"/>
      <c r="D2" s="507"/>
      <c r="E2" s="507"/>
      <c r="F2" s="507"/>
      <c r="G2" s="507"/>
      <c r="H2" s="424"/>
    </row>
    <row r="3" spans="2:8" ht="11.3" customHeight="1" x14ac:dyDescent="0.3">
      <c r="B3" s="423" t="s">
        <v>358</v>
      </c>
      <c r="C3" s="507"/>
      <c r="D3" s="507"/>
      <c r="E3" s="507"/>
      <c r="F3" s="507"/>
      <c r="G3" s="507"/>
      <c r="H3" s="424"/>
    </row>
    <row r="4" spans="2:8" ht="11.3" customHeight="1" x14ac:dyDescent="0.3">
      <c r="B4" s="423" t="s">
        <v>486</v>
      </c>
      <c r="C4" s="507"/>
      <c r="D4" s="507"/>
      <c r="E4" s="507"/>
      <c r="F4" s="507"/>
      <c r="G4" s="507"/>
      <c r="H4" s="424"/>
    </row>
    <row r="5" spans="2:8" ht="11.3" customHeight="1" thickBot="1" x14ac:dyDescent="0.35">
      <c r="B5" s="508" t="s">
        <v>0</v>
      </c>
      <c r="C5" s="509"/>
      <c r="D5" s="509"/>
      <c r="E5" s="509"/>
      <c r="F5" s="509"/>
      <c r="G5" s="509"/>
      <c r="H5" s="510"/>
    </row>
    <row r="6" spans="2:8" ht="11.3" customHeight="1" thickBot="1" x14ac:dyDescent="0.35">
      <c r="B6" s="445" t="s">
        <v>1</v>
      </c>
      <c r="C6" s="511" t="s">
        <v>278</v>
      </c>
      <c r="D6" s="512"/>
      <c r="E6" s="512"/>
      <c r="F6" s="512"/>
      <c r="G6" s="513"/>
      <c r="H6" s="514" t="s">
        <v>279</v>
      </c>
    </row>
    <row r="7" spans="2:8" ht="22.75" customHeight="1" thickBot="1" x14ac:dyDescent="0.35">
      <c r="B7" s="446"/>
      <c r="C7" s="386" t="s">
        <v>174</v>
      </c>
      <c r="D7" s="386" t="s">
        <v>214</v>
      </c>
      <c r="E7" s="386" t="s">
        <v>215</v>
      </c>
      <c r="F7" s="386" t="s">
        <v>175</v>
      </c>
      <c r="G7" s="386" t="s">
        <v>191</v>
      </c>
      <c r="H7" s="515"/>
    </row>
    <row r="8" spans="2:8" ht="12.8" customHeight="1" x14ac:dyDescent="0.3">
      <c r="B8" s="131" t="s">
        <v>359</v>
      </c>
      <c r="C8" s="387">
        <f>C10</f>
        <v>17443056</v>
      </c>
      <c r="D8" s="374">
        <f>SUM(D10)</f>
        <v>0</v>
      </c>
      <c r="E8" s="387">
        <f t="shared" ref="E8:H8" si="0">E10</f>
        <v>17443056</v>
      </c>
      <c r="F8" s="387">
        <f t="shared" si="0"/>
        <v>7999516.8199999994</v>
      </c>
      <c r="G8" s="387">
        <f t="shared" si="0"/>
        <v>7984040.8199999994</v>
      </c>
      <c r="H8" s="387">
        <f t="shared" si="0"/>
        <v>9443539.1799999997</v>
      </c>
    </row>
    <row r="9" spans="2:8" ht="12.6" customHeight="1" x14ac:dyDescent="0.3">
      <c r="B9" s="132" t="s">
        <v>446</v>
      </c>
      <c r="C9" s="375"/>
      <c r="D9" s="396"/>
      <c r="E9" s="375"/>
      <c r="F9" s="375"/>
      <c r="G9" s="375"/>
      <c r="H9" s="375"/>
    </row>
    <row r="10" spans="2:8" ht="12.6" customHeight="1" x14ac:dyDescent="0.3">
      <c r="B10" s="355" t="s">
        <v>482</v>
      </c>
      <c r="C10" s="388">
        <f>SUM(C11:C29)</f>
        <v>17443056</v>
      </c>
      <c r="D10" s="376">
        <f t="shared" ref="D10" si="1">SUM(D11:D29)</f>
        <v>0</v>
      </c>
      <c r="E10" s="388">
        <f>SUM(E11:E29)</f>
        <v>17443056</v>
      </c>
      <c r="F10" s="388">
        <f>SUM(F11:F29)</f>
        <v>7999516.8199999994</v>
      </c>
      <c r="G10" s="388">
        <f>SUM(G11:G29)</f>
        <v>7984040.8199999994</v>
      </c>
      <c r="H10" s="388">
        <f>SUM(H11:H29)</f>
        <v>9443539.1799999997</v>
      </c>
    </row>
    <row r="11" spans="2:8" ht="12.6" customHeight="1" x14ac:dyDescent="0.3">
      <c r="B11" s="134" t="s">
        <v>422</v>
      </c>
      <c r="C11" s="389">
        <v>1075311.3400000001</v>
      </c>
      <c r="D11" s="396">
        <v>2000</v>
      </c>
      <c r="E11" s="390">
        <f>C11+D11</f>
        <v>1077311.3400000001</v>
      </c>
      <c r="F11" s="375">
        <v>522731.82</v>
      </c>
      <c r="G11" s="375">
        <v>522731.82</v>
      </c>
      <c r="H11" s="375">
        <f>E11-F11</f>
        <v>554579.52</v>
      </c>
    </row>
    <row r="12" spans="2:8" ht="12.6" customHeight="1" x14ac:dyDescent="0.3">
      <c r="B12" s="136" t="s">
        <v>440</v>
      </c>
      <c r="C12" s="389">
        <v>785965.35</v>
      </c>
      <c r="D12" s="396">
        <v>0</v>
      </c>
      <c r="E12" s="390">
        <f t="shared" ref="E12:E29" si="2">C12+D12</f>
        <v>785965.35</v>
      </c>
      <c r="F12" s="375">
        <v>303866.2</v>
      </c>
      <c r="G12" s="375">
        <v>303866.2</v>
      </c>
      <c r="H12" s="375">
        <f>E12-F12</f>
        <v>482099.14999999997</v>
      </c>
    </row>
    <row r="13" spans="2:8" ht="12.6" customHeight="1" x14ac:dyDescent="0.3">
      <c r="B13" s="136" t="s">
        <v>423</v>
      </c>
      <c r="C13" s="389">
        <v>554350.23</v>
      </c>
      <c r="D13" s="396">
        <v>0</v>
      </c>
      <c r="E13" s="390">
        <f t="shared" si="2"/>
        <v>554350.23</v>
      </c>
      <c r="F13" s="375">
        <v>226355.91</v>
      </c>
      <c r="G13" s="375">
        <v>226355.91</v>
      </c>
      <c r="H13" s="375">
        <f t="shared" ref="H13:H29" si="3">E13-F13</f>
        <v>327994.31999999995</v>
      </c>
    </row>
    <row r="14" spans="2:8" ht="12.6" customHeight="1" x14ac:dyDescent="0.3">
      <c r="B14" s="136" t="s">
        <v>424</v>
      </c>
      <c r="C14" s="389">
        <v>767566.46</v>
      </c>
      <c r="D14" s="396">
        <v>5000</v>
      </c>
      <c r="E14" s="390">
        <f t="shared" si="2"/>
        <v>772566.46</v>
      </c>
      <c r="F14" s="375">
        <v>360576.48</v>
      </c>
      <c r="G14" s="375">
        <v>360576.48</v>
      </c>
      <c r="H14" s="375">
        <f t="shared" si="3"/>
        <v>411989.98</v>
      </c>
    </row>
    <row r="15" spans="2:8" ht="12.6" customHeight="1" x14ac:dyDescent="0.3">
      <c r="B15" s="134" t="s">
        <v>425</v>
      </c>
      <c r="C15" s="389">
        <v>3612077.19</v>
      </c>
      <c r="D15" s="400">
        <v>-95500</v>
      </c>
      <c r="E15" s="390">
        <f t="shared" si="2"/>
        <v>3516577.19</v>
      </c>
      <c r="F15" s="375">
        <v>1414919.02</v>
      </c>
      <c r="G15" s="375">
        <v>1399443.02</v>
      </c>
      <c r="H15" s="375">
        <f t="shared" si="3"/>
        <v>2101658.17</v>
      </c>
    </row>
    <row r="16" spans="2:8" ht="12.6" customHeight="1" x14ac:dyDescent="0.3">
      <c r="B16" s="136" t="s">
        <v>426</v>
      </c>
      <c r="C16" s="389">
        <v>201290.73</v>
      </c>
      <c r="D16" s="396">
        <v>0</v>
      </c>
      <c r="E16" s="390">
        <f t="shared" si="2"/>
        <v>201290.73</v>
      </c>
      <c r="F16" s="375">
        <v>68615.600000000006</v>
      </c>
      <c r="G16" s="375">
        <v>68615.600000000006</v>
      </c>
      <c r="H16" s="375">
        <f t="shared" si="3"/>
        <v>132675.13</v>
      </c>
    </row>
    <row r="17" spans="2:8" ht="12.6" customHeight="1" x14ac:dyDescent="0.3">
      <c r="B17" s="136" t="s">
        <v>427</v>
      </c>
      <c r="C17" s="389">
        <v>88881.600000000006</v>
      </c>
      <c r="D17" s="396">
        <v>0</v>
      </c>
      <c r="E17" s="390">
        <f t="shared" si="2"/>
        <v>88881.600000000006</v>
      </c>
      <c r="F17" s="375">
        <v>41926.65</v>
      </c>
      <c r="G17" s="375">
        <v>41926.65</v>
      </c>
      <c r="H17" s="375">
        <f t="shared" si="3"/>
        <v>46954.950000000004</v>
      </c>
    </row>
    <row r="18" spans="2:8" ht="12.6" customHeight="1" x14ac:dyDescent="0.3">
      <c r="B18" s="134" t="s">
        <v>468</v>
      </c>
      <c r="C18" s="389">
        <v>440093.6</v>
      </c>
      <c r="D18" s="396">
        <v>0</v>
      </c>
      <c r="E18" s="390">
        <f t="shared" si="2"/>
        <v>440093.6</v>
      </c>
      <c r="F18" s="375">
        <v>235758.81</v>
      </c>
      <c r="G18" s="375">
        <v>235758.81</v>
      </c>
      <c r="H18" s="375">
        <f t="shared" si="3"/>
        <v>204334.78999999998</v>
      </c>
    </row>
    <row r="19" spans="2:8" ht="12.6" customHeight="1" x14ac:dyDescent="0.3">
      <c r="B19" s="136" t="s">
        <v>469</v>
      </c>
      <c r="C19" s="389">
        <v>611517.30000000005</v>
      </c>
      <c r="D19" s="396">
        <v>14700</v>
      </c>
      <c r="E19" s="390">
        <f t="shared" si="2"/>
        <v>626217.30000000005</v>
      </c>
      <c r="F19" s="375">
        <v>344293.5</v>
      </c>
      <c r="G19" s="375">
        <v>344293.5</v>
      </c>
      <c r="H19" s="375">
        <f t="shared" si="3"/>
        <v>281923.80000000005</v>
      </c>
    </row>
    <row r="20" spans="2:8" ht="12.6" customHeight="1" x14ac:dyDescent="0.3">
      <c r="B20" s="136" t="s">
        <v>470</v>
      </c>
      <c r="C20" s="389">
        <v>2917691.9</v>
      </c>
      <c r="D20" s="396">
        <v>14700</v>
      </c>
      <c r="E20" s="390">
        <f t="shared" si="2"/>
        <v>2932391.9</v>
      </c>
      <c r="F20" s="375">
        <v>1266826.3799999999</v>
      </c>
      <c r="G20" s="375">
        <v>1266826.3799999999</v>
      </c>
      <c r="H20" s="375">
        <f t="shared" si="3"/>
        <v>1665565.52</v>
      </c>
    </row>
    <row r="21" spans="2:8" ht="12.6" customHeight="1" x14ac:dyDescent="0.3">
      <c r="B21" s="136" t="s">
        <v>471</v>
      </c>
      <c r="C21" s="389">
        <v>748032.18</v>
      </c>
      <c r="D21" s="396">
        <v>0</v>
      </c>
      <c r="E21" s="390">
        <f t="shared" si="2"/>
        <v>748032.18</v>
      </c>
      <c r="F21" s="375">
        <v>349873.67</v>
      </c>
      <c r="G21" s="375">
        <v>349873.67</v>
      </c>
      <c r="H21" s="375">
        <f t="shared" si="3"/>
        <v>398158.51000000007</v>
      </c>
    </row>
    <row r="22" spans="2:8" ht="12.6" customHeight="1" x14ac:dyDescent="0.3">
      <c r="B22" s="136" t="s">
        <v>472</v>
      </c>
      <c r="C22" s="389">
        <v>807399.08</v>
      </c>
      <c r="D22" s="396">
        <v>14700</v>
      </c>
      <c r="E22" s="390">
        <f t="shared" si="2"/>
        <v>822099.08</v>
      </c>
      <c r="F22" s="375">
        <v>354811.3</v>
      </c>
      <c r="G22" s="375">
        <v>354811.3</v>
      </c>
      <c r="H22" s="375">
        <f t="shared" si="3"/>
        <v>467287.77999999997</v>
      </c>
    </row>
    <row r="23" spans="2:8" ht="12.6" customHeight="1" x14ac:dyDescent="0.3">
      <c r="B23" s="136" t="s">
        <v>473</v>
      </c>
      <c r="C23" s="389">
        <v>806153</v>
      </c>
      <c r="D23" s="396">
        <v>29700</v>
      </c>
      <c r="E23" s="390">
        <f t="shared" si="2"/>
        <v>835853</v>
      </c>
      <c r="F23" s="375">
        <v>510805.44</v>
      </c>
      <c r="G23" s="375">
        <v>510805.44</v>
      </c>
      <c r="H23" s="375">
        <f t="shared" si="3"/>
        <v>325047.56</v>
      </c>
    </row>
    <row r="24" spans="2:8" ht="12.6" customHeight="1" x14ac:dyDescent="0.3">
      <c r="B24" s="134" t="s">
        <v>474</v>
      </c>
      <c r="C24" s="389">
        <v>711782.77</v>
      </c>
      <c r="D24" s="396">
        <v>0</v>
      </c>
      <c r="E24" s="390">
        <f t="shared" si="2"/>
        <v>711782.77</v>
      </c>
      <c r="F24" s="375">
        <v>354851</v>
      </c>
      <c r="G24" s="375">
        <v>354851</v>
      </c>
      <c r="H24" s="375">
        <f t="shared" si="3"/>
        <v>356931.77</v>
      </c>
    </row>
    <row r="25" spans="2:8" ht="12.6" customHeight="1" x14ac:dyDescent="0.3">
      <c r="B25" s="136" t="s">
        <v>475</v>
      </c>
      <c r="C25" s="389">
        <v>1672046.27</v>
      </c>
      <c r="D25" s="396">
        <v>0</v>
      </c>
      <c r="E25" s="390">
        <f t="shared" si="2"/>
        <v>1672046.27</v>
      </c>
      <c r="F25" s="375">
        <v>920707</v>
      </c>
      <c r="G25" s="375">
        <v>920707</v>
      </c>
      <c r="H25" s="375">
        <f t="shared" si="3"/>
        <v>751339.27</v>
      </c>
    </row>
    <row r="26" spans="2:8" ht="12.6" customHeight="1" x14ac:dyDescent="0.3">
      <c r="B26" s="134" t="s">
        <v>476</v>
      </c>
      <c r="C26" s="389">
        <v>629261</v>
      </c>
      <c r="D26" s="396">
        <v>0</v>
      </c>
      <c r="E26" s="390">
        <f t="shared" si="2"/>
        <v>629261</v>
      </c>
      <c r="F26" s="375">
        <v>271951</v>
      </c>
      <c r="G26" s="375">
        <v>271951</v>
      </c>
      <c r="H26" s="375">
        <f t="shared" si="3"/>
        <v>357310</v>
      </c>
    </row>
    <row r="27" spans="2:8" ht="12.6" customHeight="1" x14ac:dyDescent="0.3">
      <c r="B27" s="134" t="s">
        <v>477</v>
      </c>
      <c r="C27" s="389">
        <v>178315</v>
      </c>
      <c r="D27" s="396">
        <v>0</v>
      </c>
      <c r="E27" s="390">
        <f t="shared" si="2"/>
        <v>178315</v>
      </c>
      <c r="F27" s="375">
        <v>64906</v>
      </c>
      <c r="G27" s="375">
        <v>64906</v>
      </c>
      <c r="H27" s="375">
        <f t="shared" si="3"/>
        <v>113409</v>
      </c>
    </row>
    <row r="28" spans="2:8" ht="12.6" customHeight="1" x14ac:dyDescent="0.3">
      <c r="B28" s="134" t="s">
        <v>478</v>
      </c>
      <c r="C28" s="389">
        <v>86099</v>
      </c>
      <c r="D28" s="396">
        <v>0</v>
      </c>
      <c r="E28" s="390">
        <f t="shared" si="2"/>
        <v>86099</v>
      </c>
      <c r="F28" s="375">
        <v>21636</v>
      </c>
      <c r="G28" s="375">
        <v>21636</v>
      </c>
      <c r="H28" s="375">
        <f t="shared" si="3"/>
        <v>64463</v>
      </c>
    </row>
    <row r="29" spans="2:8" ht="12.6" customHeight="1" x14ac:dyDescent="0.3">
      <c r="B29" s="134" t="s">
        <v>479</v>
      </c>
      <c r="C29" s="389">
        <v>749222</v>
      </c>
      <c r="D29" s="396">
        <v>14700</v>
      </c>
      <c r="E29" s="390">
        <f t="shared" si="2"/>
        <v>763922</v>
      </c>
      <c r="F29" s="375">
        <v>364105.04</v>
      </c>
      <c r="G29" s="375">
        <v>364105.04</v>
      </c>
      <c r="H29" s="375">
        <f t="shared" si="3"/>
        <v>399816.96000000002</v>
      </c>
    </row>
    <row r="30" spans="2:8" ht="12.6" customHeight="1" x14ac:dyDescent="0.3">
      <c r="B30" s="132" t="s">
        <v>360</v>
      </c>
      <c r="C30" s="388">
        <f t="shared" ref="C30:H30" si="4">C32+C54</f>
        <v>72034609.000000015</v>
      </c>
      <c r="D30" s="397">
        <v>0</v>
      </c>
      <c r="E30" s="388">
        <f>E32+E54</f>
        <v>72034609.000000015</v>
      </c>
      <c r="F30" s="388">
        <f t="shared" ref="F30:G30" si="5">F32+F54</f>
        <v>28037121.489999998</v>
      </c>
      <c r="G30" s="388">
        <f t="shared" si="5"/>
        <v>27636233.760000005</v>
      </c>
      <c r="H30" s="388">
        <f t="shared" si="4"/>
        <v>43997487.509999998</v>
      </c>
    </row>
    <row r="31" spans="2:8" ht="10.5" customHeight="1" x14ac:dyDescent="0.3">
      <c r="B31" s="132" t="s">
        <v>467</v>
      </c>
      <c r="C31" s="389"/>
      <c r="D31" s="396"/>
      <c r="E31" s="375"/>
      <c r="F31" s="375"/>
      <c r="G31" s="375"/>
      <c r="H31" s="375"/>
    </row>
    <row r="32" spans="2:8" ht="12.6" customHeight="1" x14ac:dyDescent="0.3">
      <c r="B32" s="355" t="s">
        <v>449</v>
      </c>
      <c r="C32" s="388">
        <f>SUM(C33:C52)</f>
        <v>68682258.000000015</v>
      </c>
      <c r="D32" s="397">
        <f>SUM(D33:D52)</f>
        <v>5.8207660913467407E-11</v>
      </c>
      <c r="E32" s="388">
        <f t="shared" ref="E32:H32" si="6">SUM(E33:E52)</f>
        <v>68682258.000000015</v>
      </c>
      <c r="F32" s="388">
        <f t="shared" si="6"/>
        <v>27511761.489999998</v>
      </c>
      <c r="G32" s="388">
        <f t="shared" si="6"/>
        <v>27110873.760000005</v>
      </c>
      <c r="H32" s="388">
        <f t="shared" si="6"/>
        <v>41170496.509999998</v>
      </c>
    </row>
    <row r="33" spans="2:8" ht="12.6" customHeight="1" x14ac:dyDescent="0.3">
      <c r="B33" s="134" t="s">
        <v>422</v>
      </c>
      <c r="C33" s="389">
        <v>2031249.88</v>
      </c>
      <c r="D33" s="400">
        <v>-26000</v>
      </c>
      <c r="E33" s="390">
        <f t="shared" ref="E33:E52" si="7">C33+D33</f>
        <v>2005249.88</v>
      </c>
      <c r="F33" s="375">
        <v>773782.12</v>
      </c>
      <c r="G33" s="375">
        <v>765123.55</v>
      </c>
      <c r="H33" s="375">
        <f t="shared" ref="H33:H52" si="8">E33-F33</f>
        <v>1231467.7599999998</v>
      </c>
    </row>
    <row r="34" spans="2:8" ht="12.6" customHeight="1" x14ac:dyDescent="0.3">
      <c r="B34" s="135" t="s">
        <v>440</v>
      </c>
      <c r="C34" s="389">
        <v>2919141.05</v>
      </c>
      <c r="D34" s="396">
        <v>62000</v>
      </c>
      <c r="E34" s="390">
        <f t="shared" si="7"/>
        <v>2981141.05</v>
      </c>
      <c r="F34" s="375">
        <v>1335251.71</v>
      </c>
      <c r="G34" s="375">
        <v>1312065.6499999999</v>
      </c>
      <c r="H34" s="375">
        <f t="shared" si="8"/>
        <v>1645889.3399999999</v>
      </c>
    </row>
    <row r="35" spans="2:8" ht="12.6" customHeight="1" x14ac:dyDescent="0.3">
      <c r="B35" s="134" t="s">
        <v>423</v>
      </c>
      <c r="C35" s="389">
        <v>1364837.71</v>
      </c>
      <c r="D35" s="396">
        <v>76963.600000000006</v>
      </c>
      <c r="E35" s="390">
        <f t="shared" si="7"/>
        <v>1441801.31</v>
      </c>
      <c r="F35" s="375">
        <v>536323.01</v>
      </c>
      <c r="G35" s="375">
        <v>527409.17000000004</v>
      </c>
      <c r="H35" s="375">
        <f t="shared" si="8"/>
        <v>905478.3</v>
      </c>
    </row>
    <row r="36" spans="2:8" ht="12.6" customHeight="1" x14ac:dyDescent="0.3">
      <c r="B36" s="134" t="s">
        <v>424</v>
      </c>
      <c r="C36" s="389">
        <v>5484803.2800000003</v>
      </c>
      <c r="D36" s="400">
        <v>-6000</v>
      </c>
      <c r="E36" s="390">
        <f t="shared" si="7"/>
        <v>5478803.2800000003</v>
      </c>
      <c r="F36" s="375">
        <v>2262194.66</v>
      </c>
      <c r="G36" s="375">
        <v>2208984.69</v>
      </c>
      <c r="H36" s="375">
        <f t="shared" si="8"/>
        <v>3216608.62</v>
      </c>
    </row>
    <row r="37" spans="2:8" ht="12.6" customHeight="1" x14ac:dyDescent="0.3">
      <c r="B37" s="134" t="s">
        <v>425</v>
      </c>
      <c r="C37" s="389">
        <v>15771492.35</v>
      </c>
      <c r="D37" s="400">
        <v>-604363.6</v>
      </c>
      <c r="E37" s="390">
        <f t="shared" si="7"/>
        <v>15167128.75</v>
      </c>
      <c r="F37" s="375">
        <v>5983273.8499999996</v>
      </c>
      <c r="G37" s="375">
        <v>5907968.0599999996</v>
      </c>
      <c r="H37" s="375">
        <f t="shared" si="8"/>
        <v>9183854.9000000004</v>
      </c>
    </row>
    <row r="38" spans="2:8" ht="12.6" customHeight="1" x14ac:dyDescent="0.3">
      <c r="B38" s="134" t="s">
        <v>426</v>
      </c>
      <c r="C38" s="389">
        <v>1230432.7</v>
      </c>
      <c r="D38" s="396">
        <v>168939.19</v>
      </c>
      <c r="E38" s="390">
        <f t="shared" si="7"/>
        <v>1399371.89</v>
      </c>
      <c r="F38" s="375">
        <v>416530.26</v>
      </c>
      <c r="G38" s="375">
        <v>409249.6</v>
      </c>
      <c r="H38" s="375">
        <f t="shared" si="8"/>
        <v>982841.62999999989</v>
      </c>
    </row>
    <row r="39" spans="2:8" ht="12.6" customHeight="1" x14ac:dyDescent="0.3">
      <c r="B39" s="134" t="s">
        <v>427</v>
      </c>
      <c r="C39" s="389">
        <v>461964.42</v>
      </c>
      <c r="D39" s="400">
        <v>-4000</v>
      </c>
      <c r="E39" s="390">
        <f t="shared" si="7"/>
        <v>457964.42</v>
      </c>
      <c r="F39" s="375">
        <v>137769.64000000001</v>
      </c>
      <c r="G39" s="375">
        <v>135225.59</v>
      </c>
      <c r="H39" s="375">
        <f t="shared" si="8"/>
        <v>320194.77999999997</v>
      </c>
    </row>
    <row r="40" spans="2:8" ht="12.6" customHeight="1" x14ac:dyDescent="0.3">
      <c r="B40" s="134" t="s">
        <v>447</v>
      </c>
      <c r="C40" s="389">
        <v>0</v>
      </c>
      <c r="D40" s="398">
        <v>0</v>
      </c>
      <c r="E40" s="390">
        <f t="shared" si="7"/>
        <v>0</v>
      </c>
      <c r="F40" s="389">
        <v>0</v>
      </c>
      <c r="G40" s="389">
        <v>0</v>
      </c>
      <c r="H40" s="375">
        <f t="shared" si="8"/>
        <v>0</v>
      </c>
    </row>
    <row r="41" spans="2:8" ht="12.6" customHeight="1" x14ac:dyDescent="0.3">
      <c r="B41" s="134" t="s">
        <v>428</v>
      </c>
      <c r="C41" s="389">
        <v>2941697.56</v>
      </c>
      <c r="D41" s="400">
        <v>-95480.53</v>
      </c>
      <c r="E41" s="390">
        <f t="shared" si="7"/>
        <v>2846217.0300000003</v>
      </c>
      <c r="F41" s="375">
        <v>1197772.1200000001</v>
      </c>
      <c r="G41" s="375">
        <v>1175560.6100000001</v>
      </c>
      <c r="H41" s="375">
        <f t="shared" si="8"/>
        <v>1648444.9100000001</v>
      </c>
    </row>
    <row r="42" spans="2:8" ht="12.6" customHeight="1" x14ac:dyDescent="0.3">
      <c r="B42" s="134" t="s">
        <v>429</v>
      </c>
      <c r="C42" s="389">
        <v>3810684.27</v>
      </c>
      <c r="D42" s="396">
        <v>9000</v>
      </c>
      <c r="E42" s="390">
        <f t="shared" si="7"/>
        <v>3819684.27</v>
      </c>
      <c r="F42" s="375">
        <v>1542683.18</v>
      </c>
      <c r="G42" s="375">
        <v>1513414.3</v>
      </c>
      <c r="H42" s="375">
        <f t="shared" si="8"/>
        <v>2277001.09</v>
      </c>
    </row>
    <row r="43" spans="2:8" ht="12.6" customHeight="1" x14ac:dyDescent="0.3">
      <c r="B43" s="136" t="s">
        <v>430</v>
      </c>
      <c r="C43" s="389">
        <v>7117097.0899999999</v>
      </c>
      <c r="D43" s="400">
        <v>-124519.47</v>
      </c>
      <c r="E43" s="390">
        <f t="shared" si="7"/>
        <v>6992577.6200000001</v>
      </c>
      <c r="F43" s="375">
        <v>3080467.52</v>
      </c>
      <c r="G43" s="375">
        <v>3039835.41</v>
      </c>
      <c r="H43" s="375">
        <f t="shared" si="8"/>
        <v>3912110.1</v>
      </c>
    </row>
    <row r="44" spans="2:8" ht="12.6" customHeight="1" x14ac:dyDescent="0.3">
      <c r="B44" s="136" t="s">
        <v>439</v>
      </c>
      <c r="C44" s="389">
        <v>2737031.06</v>
      </c>
      <c r="D44" s="400">
        <v>-16000</v>
      </c>
      <c r="E44" s="390">
        <f t="shared" si="7"/>
        <v>2721031.06</v>
      </c>
      <c r="F44" s="375">
        <v>1177909.72</v>
      </c>
      <c r="G44" s="375">
        <v>1159524.8799999999</v>
      </c>
      <c r="H44" s="375">
        <f t="shared" si="8"/>
        <v>1543121.34</v>
      </c>
    </row>
    <row r="45" spans="2:8" ht="12.6" customHeight="1" x14ac:dyDescent="0.3">
      <c r="B45" s="136" t="s">
        <v>431</v>
      </c>
      <c r="C45" s="389">
        <v>4369169.2300000004</v>
      </c>
      <c r="D45" s="396">
        <v>241000</v>
      </c>
      <c r="E45" s="390">
        <f t="shared" si="7"/>
        <v>4610169.2300000004</v>
      </c>
      <c r="F45" s="375">
        <v>1967266.58</v>
      </c>
      <c r="G45" s="375">
        <v>1945106.55</v>
      </c>
      <c r="H45" s="375">
        <f t="shared" si="8"/>
        <v>2642902.6500000004</v>
      </c>
    </row>
    <row r="46" spans="2:8" ht="12.6" customHeight="1" x14ac:dyDescent="0.3">
      <c r="B46" s="136" t="s">
        <v>432</v>
      </c>
      <c r="C46" s="389">
        <v>3198703.89</v>
      </c>
      <c r="D46" s="396">
        <v>101000</v>
      </c>
      <c r="E46" s="390">
        <f t="shared" si="7"/>
        <v>3299703.89</v>
      </c>
      <c r="F46" s="375">
        <v>1526027.15</v>
      </c>
      <c r="G46" s="375">
        <v>1506417.16</v>
      </c>
      <c r="H46" s="375">
        <f t="shared" si="8"/>
        <v>1773676.7400000002</v>
      </c>
    </row>
    <row r="47" spans="2:8" ht="12.6" customHeight="1" x14ac:dyDescent="0.3">
      <c r="B47" s="136" t="s">
        <v>433</v>
      </c>
      <c r="C47" s="389">
        <v>2634368.86</v>
      </c>
      <c r="D47" s="396">
        <v>2060.81</v>
      </c>
      <c r="E47" s="390">
        <f t="shared" si="7"/>
        <v>2636429.67</v>
      </c>
      <c r="F47" s="375">
        <v>836872.02</v>
      </c>
      <c r="G47" s="375">
        <v>827274.36</v>
      </c>
      <c r="H47" s="375">
        <f t="shared" si="8"/>
        <v>1799557.65</v>
      </c>
    </row>
    <row r="48" spans="2:8" ht="12.6" customHeight="1" x14ac:dyDescent="0.3">
      <c r="B48" s="134" t="s">
        <v>434</v>
      </c>
      <c r="C48" s="389">
        <v>4678517.1100000003</v>
      </c>
      <c r="D48" s="396">
        <v>231000</v>
      </c>
      <c r="E48" s="390">
        <f t="shared" si="7"/>
        <v>4909517.1100000003</v>
      </c>
      <c r="F48" s="375">
        <v>2137767.33</v>
      </c>
      <c r="G48" s="375">
        <v>2113881.16</v>
      </c>
      <c r="H48" s="375">
        <f t="shared" si="8"/>
        <v>2771749.7800000003</v>
      </c>
    </row>
    <row r="49" spans="2:8" ht="12.6" customHeight="1" x14ac:dyDescent="0.3">
      <c r="B49" s="136" t="s">
        <v>435</v>
      </c>
      <c r="C49" s="389">
        <v>2370095.0299999998</v>
      </c>
      <c r="D49" s="396">
        <v>1000</v>
      </c>
      <c r="E49" s="390">
        <f t="shared" si="7"/>
        <v>2371095.0299999998</v>
      </c>
      <c r="F49" s="375">
        <v>730669.37</v>
      </c>
      <c r="G49" s="375">
        <v>721967.87</v>
      </c>
      <c r="H49" s="375">
        <f t="shared" si="8"/>
        <v>1640425.6599999997</v>
      </c>
    </row>
    <row r="50" spans="2:8" ht="12.6" customHeight="1" x14ac:dyDescent="0.3">
      <c r="B50" s="134" t="s">
        <v>436</v>
      </c>
      <c r="C50" s="389">
        <v>2177499.96</v>
      </c>
      <c r="D50" s="396">
        <v>17400</v>
      </c>
      <c r="E50" s="390">
        <f t="shared" si="7"/>
        <v>2194899.96</v>
      </c>
      <c r="F50" s="375">
        <v>646534.98</v>
      </c>
      <c r="G50" s="375">
        <v>635561.48</v>
      </c>
      <c r="H50" s="375">
        <f t="shared" si="8"/>
        <v>1548364.98</v>
      </c>
    </row>
    <row r="51" spans="2:8" ht="12.6" customHeight="1" x14ac:dyDescent="0.3">
      <c r="B51" s="134" t="s">
        <v>437</v>
      </c>
      <c r="C51" s="389">
        <v>1153123.95</v>
      </c>
      <c r="D51" s="400">
        <v>-27000</v>
      </c>
      <c r="E51" s="390">
        <f t="shared" si="7"/>
        <v>1126123.95</v>
      </c>
      <c r="F51" s="375">
        <v>312870.69</v>
      </c>
      <c r="G51" s="375">
        <v>307828.09999999998</v>
      </c>
      <c r="H51" s="375">
        <f t="shared" si="8"/>
        <v>813253.26</v>
      </c>
    </row>
    <row r="52" spans="2:8" ht="12.6" customHeight="1" x14ac:dyDescent="0.3">
      <c r="B52" s="134" t="s">
        <v>438</v>
      </c>
      <c r="C52" s="389">
        <v>2230348.6</v>
      </c>
      <c r="D52" s="400">
        <v>-7000</v>
      </c>
      <c r="E52" s="390">
        <f t="shared" si="7"/>
        <v>2223348.6</v>
      </c>
      <c r="F52" s="375">
        <v>909795.58</v>
      </c>
      <c r="G52" s="375">
        <v>898475.57</v>
      </c>
      <c r="H52" s="375">
        <f t="shared" si="8"/>
        <v>1313553.02</v>
      </c>
    </row>
    <row r="53" spans="2:8" ht="2.95" customHeight="1" x14ac:dyDescent="0.3">
      <c r="B53" s="137"/>
      <c r="C53" s="389"/>
      <c r="D53" s="396"/>
      <c r="E53" s="375"/>
      <c r="F53" s="375"/>
      <c r="G53" s="375"/>
      <c r="H53" s="375"/>
    </row>
    <row r="54" spans="2:8" ht="13.75" customHeight="1" x14ac:dyDescent="0.3">
      <c r="B54" s="355" t="s">
        <v>454</v>
      </c>
      <c r="C54" s="388">
        <f>SUM(C55:C65)</f>
        <v>3352351</v>
      </c>
      <c r="D54" s="397">
        <f t="shared" ref="D54:H54" si="9">SUM(D55:D65)</f>
        <v>0</v>
      </c>
      <c r="E54" s="388">
        <f t="shared" si="9"/>
        <v>3352351</v>
      </c>
      <c r="F54" s="388">
        <f t="shared" si="9"/>
        <v>525360</v>
      </c>
      <c r="G54" s="388">
        <f t="shared" si="9"/>
        <v>525360</v>
      </c>
      <c r="H54" s="388">
        <f t="shared" si="9"/>
        <v>2826991</v>
      </c>
    </row>
    <row r="55" spans="2:8" ht="12.6" customHeight="1" x14ac:dyDescent="0.3">
      <c r="B55" s="134" t="s">
        <v>456</v>
      </c>
      <c r="C55" s="389">
        <v>285540</v>
      </c>
      <c r="D55" s="396">
        <v>0</v>
      </c>
      <c r="E55" s="390">
        <f t="shared" ref="E55:E65" si="10">C55+D55</f>
        <v>285540</v>
      </c>
      <c r="F55" s="375">
        <v>47130</v>
      </c>
      <c r="G55" s="375">
        <v>47130</v>
      </c>
      <c r="H55" s="375">
        <f t="shared" ref="H55:H65" si="11">E55-F55</f>
        <v>238410</v>
      </c>
    </row>
    <row r="56" spans="2:8" ht="12.6" customHeight="1" x14ac:dyDescent="0.3">
      <c r="B56" s="136" t="s">
        <v>457</v>
      </c>
      <c r="C56" s="389">
        <v>396699</v>
      </c>
      <c r="D56" s="396">
        <v>0</v>
      </c>
      <c r="E56" s="390">
        <f t="shared" si="10"/>
        <v>396699</v>
      </c>
      <c r="F56" s="375">
        <v>119005</v>
      </c>
      <c r="G56" s="375">
        <v>119005</v>
      </c>
      <c r="H56" s="375">
        <f t="shared" si="11"/>
        <v>277694</v>
      </c>
    </row>
    <row r="57" spans="2:8" ht="12.6" customHeight="1" x14ac:dyDescent="0.3">
      <c r="B57" s="136" t="s">
        <v>458</v>
      </c>
      <c r="C57" s="389">
        <v>275560</v>
      </c>
      <c r="D57" s="396">
        <v>0</v>
      </c>
      <c r="E57" s="390">
        <f t="shared" si="10"/>
        <v>275560</v>
      </c>
      <c r="F57" s="375">
        <v>27655</v>
      </c>
      <c r="G57" s="375">
        <v>27655</v>
      </c>
      <c r="H57" s="375">
        <f t="shared" si="11"/>
        <v>247905</v>
      </c>
    </row>
    <row r="58" spans="2:8" ht="12.6" customHeight="1" x14ac:dyDescent="0.3">
      <c r="B58" s="136" t="s">
        <v>459</v>
      </c>
      <c r="C58" s="389">
        <v>351110</v>
      </c>
      <c r="D58" s="396">
        <v>0</v>
      </c>
      <c r="E58" s="390">
        <f t="shared" si="10"/>
        <v>351110</v>
      </c>
      <c r="F58" s="375">
        <v>65285</v>
      </c>
      <c r="G58" s="375">
        <v>65285</v>
      </c>
      <c r="H58" s="375">
        <f t="shared" si="11"/>
        <v>285825</v>
      </c>
    </row>
    <row r="59" spans="2:8" ht="12.6" customHeight="1" x14ac:dyDescent="0.3">
      <c r="B59" s="136" t="s">
        <v>460</v>
      </c>
      <c r="C59" s="389">
        <v>305390</v>
      </c>
      <c r="D59" s="396">
        <v>0</v>
      </c>
      <c r="E59" s="390">
        <f t="shared" si="10"/>
        <v>305390</v>
      </c>
      <c r="F59" s="375">
        <v>54195</v>
      </c>
      <c r="G59" s="375">
        <v>54195</v>
      </c>
      <c r="H59" s="375">
        <f t="shared" si="11"/>
        <v>251195</v>
      </c>
    </row>
    <row r="60" spans="2:8" ht="12.6" customHeight="1" x14ac:dyDescent="0.3">
      <c r="B60" s="136" t="s">
        <v>461</v>
      </c>
      <c r="C60" s="389">
        <v>301740</v>
      </c>
      <c r="D60" s="396">
        <v>0</v>
      </c>
      <c r="E60" s="390">
        <f t="shared" si="10"/>
        <v>301740</v>
      </c>
      <c r="F60" s="375">
        <v>26595</v>
      </c>
      <c r="G60" s="375">
        <v>26595</v>
      </c>
      <c r="H60" s="375">
        <f t="shared" si="11"/>
        <v>275145</v>
      </c>
    </row>
    <row r="61" spans="2:8" ht="12.6" customHeight="1" x14ac:dyDescent="0.3">
      <c r="B61" s="134" t="s">
        <v>462</v>
      </c>
      <c r="C61" s="389">
        <v>403542</v>
      </c>
      <c r="D61" s="396">
        <v>0</v>
      </c>
      <c r="E61" s="390">
        <f t="shared" si="10"/>
        <v>403542</v>
      </c>
      <c r="F61" s="375">
        <v>98360</v>
      </c>
      <c r="G61" s="375">
        <v>98360</v>
      </c>
      <c r="H61" s="375">
        <f t="shared" si="11"/>
        <v>305182</v>
      </c>
    </row>
    <row r="62" spans="2:8" ht="12.6" customHeight="1" x14ac:dyDescent="0.3">
      <c r="B62" s="136" t="s">
        <v>463</v>
      </c>
      <c r="C62" s="389">
        <v>311160</v>
      </c>
      <c r="D62" s="396">
        <v>0</v>
      </c>
      <c r="E62" s="390">
        <f t="shared" si="10"/>
        <v>311160</v>
      </c>
      <c r="F62" s="375">
        <v>18265</v>
      </c>
      <c r="G62" s="375">
        <v>18265</v>
      </c>
      <c r="H62" s="375">
        <f t="shared" si="11"/>
        <v>292895</v>
      </c>
    </row>
    <row r="63" spans="2:8" ht="12.6" customHeight="1" x14ac:dyDescent="0.3">
      <c r="B63" s="134" t="s">
        <v>464</v>
      </c>
      <c r="C63" s="389">
        <v>242850</v>
      </c>
      <c r="D63" s="396">
        <v>0</v>
      </c>
      <c r="E63" s="390">
        <f t="shared" si="10"/>
        <v>242850</v>
      </c>
      <c r="F63" s="375">
        <v>11765</v>
      </c>
      <c r="G63" s="375">
        <v>11765</v>
      </c>
      <c r="H63" s="375">
        <f t="shared" si="11"/>
        <v>231085</v>
      </c>
    </row>
    <row r="64" spans="2:8" ht="12.6" customHeight="1" x14ac:dyDescent="0.3">
      <c r="B64" s="134" t="s">
        <v>465</v>
      </c>
      <c r="C64" s="389">
        <v>229800</v>
      </c>
      <c r="D64" s="396">
        <v>0</v>
      </c>
      <c r="E64" s="390">
        <f t="shared" si="10"/>
        <v>229800</v>
      </c>
      <c r="F64" s="375">
        <v>7780</v>
      </c>
      <c r="G64" s="375">
        <v>7780</v>
      </c>
      <c r="H64" s="375">
        <f t="shared" si="11"/>
        <v>222020</v>
      </c>
    </row>
    <row r="65" spans="2:8" ht="13.75" customHeight="1" x14ac:dyDescent="0.3">
      <c r="B65" s="134" t="s">
        <v>466</v>
      </c>
      <c r="C65" s="389">
        <v>248960</v>
      </c>
      <c r="D65" s="398">
        <v>0</v>
      </c>
      <c r="E65" s="390">
        <f t="shared" si="10"/>
        <v>248960</v>
      </c>
      <c r="F65" s="375">
        <v>49325</v>
      </c>
      <c r="G65" s="375">
        <v>49325</v>
      </c>
      <c r="H65" s="375">
        <f t="shared" si="11"/>
        <v>199635</v>
      </c>
    </row>
    <row r="66" spans="2:8" ht="14.25" customHeight="1" thickBot="1" x14ac:dyDescent="0.35">
      <c r="B66" s="138" t="s">
        <v>357</v>
      </c>
      <c r="C66" s="391">
        <f>C8+C30</f>
        <v>89477665.000000015</v>
      </c>
      <c r="D66" s="399">
        <v>0</v>
      </c>
      <c r="E66" s="391">
        <f t="shared" ref="E66:H66" si="12">E8+E30</f>
        <v>89477665.000000015</v>
      </c>
      <c r="F66" s="391">
        <f t="shared" si="12"/>
        <v>36036638.309999995</v>
      </c>
      <c r="G66" s="391">
        <f t="shared" si="12"/>
        <v>35620274.580000006</v>
      </c>
      <c r="H66" s="391">
        <f t="shared" si="12"/>
        <v>53441026.689999998</v>
      </c>
    </row>
    <row r="67" spans="2:8" ht="24.05" customHeight="1" x14ac:dyDescent="0.3"/>
    <row r="68" spans="2:8" ht="41.25" customHeight="1" x14ac:dyDescent="0.3"/>
    <row r="69" spans="2:8" ht="14.25" customHeight="1" x14ac:dyDescent="0.3"/>
    <row r="70" spans="2:8" ht="2.95" hidden="1" customHeight="1" x14ac:dyDescent="0.3">
      <c r="B70" s="42"/>
      <c r="C70" s="393"/>
      <c r="D70" s="393"/>
      <c r="E70" s="394"/>
      <c r="F70" s="394"/>
      <c r="G70" s="394"/>
      <c r="H70" s="393"/>
    </row>
    <row r="71" spans="2:8" x14ac:dyDescent="0.3">
      <c r="B71" s="42"/>
      <c r="C71" s="393"/>
      <c r="D71" s="393"/>
      <c r="E71" s="394"/>
      <c r="F71" s="394"/>
      <c r="G71" s="394"/>
      <c r="H71" s="393"/>
    </row>
    <row r="72" spans="2:8" x14ac:dyDescent="0.3">
      <c r="B72" s="42"/>
      <c r="C72" s="393"/>
      <c r="D72" s="393"/>
      <c r="E72" s="394"/>
      <c r="F72" s="394"/>
      <c r="G72" s="394"/>
      <c r="H72" s="393"/>
    </row>
    <row r="73" spans="2:8" x14ac:dyDescent="0.3">
      <c r="B73" s="42"/>
      <c r="C73" s="393"/>
      <c r="D73" s="393"/>
      <c r="E73" s="394"/>
      <c r="F73" s="394"/>
      <c r="G73" s="394"/>
      <c r="H73" s="393"/>
    </row>
    <row r="74" spans="2:8" x14ac:dyDescent="0.3">
      <c r="B74" s="44"/>
      <c r="C74" s="393"/>
      <c r="D74" s="395"/>
      <c r="E74" s="394"/>
      <c r="F74" s="394"/>
      <c r="G74" s="394"/>
      <c r="H74" s="395"/>
    </row>
    <row r="75" spans="2:8" x14ac:dyDescent="0.3">
      <c r="B75" s="42"/>
      <c r="C75" s="393"/>
      <c r="D75" s="393"/>
      <c r="E75" s="394"/>
      <c r="F75" s="394"/>
      <c r="G75" s="394"/>
      <c r="H75" s="393"/>
    </row>
    <row r="76" spans="2:8" x14ac:dyDescent="0.3">
      <c r="B76" s="42"/>
      <c r="C76" s="393"/>
      <c r="D76" s="393"/>
      <c r="E76" s="394"/>
      <c r="F76" s="394"/>
      <c r="G76" s="394"/>
      <c r="H76" s="393"/>
    </row>
  </sheetData>
  <mergeCells count="7">
    <mergeCell ref="B2:H2"/>
    <mergeCell ref="B3:H3"/>
    <mergeCell ref="B4:H4"/>
    <mergeCell ref="B5:H5"/>
    <mergeCell ref="B6:B7"/>
    <mergeCell ref="C6:G6"/>
    <mergeCell ref="H6:H7"/>
  </mergeCells>
  <pageMargins left="0.39" right="0.11811023622047245" top="0.74803149606299213" bottom="0" header="0.43307086614173229" footer="0.15748031496062992"/>
  <pageSetup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93"/>
  <sheetViews>
    <sheetView topLeftCell="B1" zoomScale="120" zoomScaleNormal="120" workbookViewId="0">
      <selection activeCell="N29" sqref="N29"/>
    </sheetView>
  </sheetViews>
  <sheetFormatPr baseColWidth="10" defaultRowHeight="15.05" x14ac:dyDescent="0.3"/>
  <cols>
    <col min="1" max="1" width="1.44140625" customWidth="1"/>
    <col min="2" max="2" width="46" customWidth="1"/>
    <col min="3" max="7" width="11.5546875" customWidth="1"/>
    <col min="8" max="8" width="11.5546875" style="80" customWidth="1"/>
  </cols>
  <sheetData>
    <row r="1" spans="1:8" s="150" customFormat="1" ht="12.6" customHeight="1" x14ac:dyDescent="0.3">
      <c r="A1" s="176"/>
      <c r="B1" s="46"/>
      <c r="C1" s="46"/>
      <c r="D1" s="180" t="s">
        <v>421</v>
      </c>
      <c r="E1" s="46"/>
      <c r="F1" s="46"/>
      <c r="G1" s="46"/>
      <c r="H1" s="211"/>
    </row>
    <row r="2" spans="1:8" ht="12.6" customHeight="1" x14ac:dyDescent="0.3">
      <c r="A2" s="55"/>
      <c r="B2" s="56"/>
      <c r="C2" s="56"/>
      <c r="D2" s="51" t="s">
        <v>414</v>
      </c>
      <c r="E2" s="56"/>
      <c r="F2" s="56"/>
      <c r="G2" s="56"/>
      <c r="H2" s="212"/>
    </row>
    <row r="3" spans="1:8" ht="12.6" customHeight="1" x14ac:dyDescent="0.3">
      <c r="A3" s="55"/>
      <c r="B3" s="56"/>
      <c r="C3" s="56"/>
      <c r="D3" s="51" t="s">
        <v>361</v>
      </c>
      <c r="E3" s="56"/>
      <c r="F3" s="56"/>
      <c r="G3" s="56"/>
      <c r="H3" s="212"/>
    </row>
    <row r="4" spans="1:8" ht="12.6" customHeight="1" x14ac:dyDescent="0.3">
      <c r="A4" s="55"/>
      <c r="B4" s="56"/>
      <c r="C4" s="56"/>
      <c r="D4" s="51" t="s">
        <v>486</v>
      </c>
      <c r="E4" s="56"/>
      <c r="F4" s="56"/>
      <c r="G4" s="56"/>
      <c r="H4" s="212"/>
    </row>
    <row r="5" spans="1:8" ht="12.6" customHeight="1" thickBot="1" x14ac:dyDescent="0.35">
      <c r="A5" s="57"/>
      <c r="B5" s="58"/>
      <c r="C5" s="58"/>
      <c r="D5" s="54" t="s">
        <v>0</v>
      </c>
      <c r="E5" s="58"/>
      <c r="F5" s="58"/>
      <c r="G5" s="58"/>
      <c r="H5" s="213"/>
    </row>
    <row r="6" spans="1:8" ht="12.6" customHeight="1" thickBot="1" x14ac:dyDescent="0.35">
      <c r="A6" s="432" t="s">
        <v>1</v>
      </c>
      <c r="B6" s="434"/>
      <c r="C6" s="518" t="s">
        <v>278</v>
      </c>
      <c r="D6" s="519"/>
      <c r="E6" s="519"/>
      <c r="F6" s="519"/>
      <c r="G6" s="444"/>
      <c r="H6" s="520" t="s">
        <v>483</v>
      </c>
    </row>
    <row r="7" spans="1:8" ht="20.95" customHeight="1" thickBot="1" x14ac:dyDescent="0.35">
      <c r="A7" s="516"/>
      <c r="B7" s="517"/>
      <c r="C7" s="1" t="s">
        <v>174</v>
      </c>
      <c r="D7" s="1" t="s">
        <v>280</v>
      </c>
      <c r="E7" s="1" t="s">
        <v>281</v>
      </c>
      <c r="F7" s="1" t="s">
        <v>175</v>
      </c>
      <c r="G7" s="1" t="s">
        <v>191</v>
      </c>
      <c r="H7" s="521"/>
    </row>
    <row r="8" spans="1:8" ht="2.95" customHeight="1" x14ac:dyDescent="0.3">
      <c r="A8" s="524"/>
      <c r="B8" s="525"/>
      <c r="C8" s="4"/>
      <c r="D8" s="4"/>
      <c r="E8" s="4"/>
      <c r="F8" s="4"/>
      <c r="G8" s="4"/>
      <c r="H8" s="214"/>
    </row>
    <row r="9" spans="1:8" ht="12.6" customHeight="1" x14ac:dyDescent="0.3">
      <c r="A9" s="526" t="s">
        <v>362</v>
      </c>
      <c r="B9" s="527"/>
      <c r="C9" s="215">
        <f>+C10+C20+C29+C40</f>
        <v>17443056</v>
      </c>
      <c r="D9" s="241">
        <f t="shared" ref="D9:G9" si="0">+D10+D20+D29+D40</f>
        <v>0</v>
      </c>
      <c r="E9" s="215">
        <f t="shared" si="0"/>
        <v>17443056</v>
      </c>
      <c r="F9" s="215">
        <f t="shared" si="0"/>
        <v>7999516.8200000003</v>
      </c>
      <c r="G9" s="215">
        <f t="shared" si="0"/>
        <v>7984040.8200000003</v>
      </c>
      <c r="H9" s="215">
        <f>+E9-F9</f>
        <v>9443539.1799999997</v>
      </c>
    </row>
    <row r="10" spans="1:8" ht="11.45" customHeight="1" x14ac:dyDescent="0.3">
      <c r="A10" s="522" t="s">
        <v>363</v>
      </c>
      <c r="B10" s="523"/>
      <c r="C10" s="224">
        <v>0</v>
      </c>
      <c r="D10" s="224">
        <f t="shared" ref="D10" si="1">SUM(D11:D18)</f>
        <v>0</v>
      </c>
      <c r="E10" s="224">
        <v>0</v>
      </c>
      <c r="F10" s="224">
        <v>0</v>
      </c>
      <c r="G10" s="224">
        <v>0</v>
      </c>
      <c r="H10" s="215">
        <f>+E10-F10</f>
        <v>0</v>
      </c>
    </row>
    <row r="11" spans="1:8" ht="10.5" customHeight="1" x14ac:dyDescent="0.3">
      <c r="A11" s="14"/>
      <c r="B11" s="18" t="s">
        <v>364</v>
      </c>
      <c r="C11" s="216">
        <v>0</v>
      </c>
      <c r="D11" s="216">
        <v>0</v>
      </c>
      <c r="E11" s="216">
        <v>0</v>
      </c>
      <c r="F11" s="216">
        <v>0</v>
      </c>
      <c r="G11" s="216">
        <v>0</v>
      </c>
      <c r="H11" s="216">
        <v>0</v>
      </c>
    </row>
    <row r="12" spans="1:8" ht="10.5" customHeight="1" x14ac:dyDescent="0.3">
      <c r="A12" s="14"/>
      <c r="B12" s="18" t="s">
        <v>365</v>
      </c>
      <c r="C12" s="216">
        <v>0</v>
      </c>
      <c r="D12" s="216">
        <v>0</v>
      </c>
      <c r="E12" s="216">
        <v>0</v>
      </c>
      <c r="F12" s="216">
        <v>0</v>
      </c>
      <c r="G12" s="216">
        <v>0</v>
      </c>
      <c r="H12" s="216">
        <v>0</v>
      </c>
    </row>
    <row r="13" spans="1:8" ht="10.5" customHeight="1" x14ac:dyDescent="0.3">
      <c r="A13" s="14"/>
      <c r="B13" s="18" t="s">
        <v>366</v>
      </c>
      <c r="C13" s="216">
        <v>0</v>
      </c>
      <c r="D13" s="216">
        <v>0</v>
      </c>
      <c r="E13" s="216">
        <v>0</v>
      </c>
      <c r="F13" s="216">
        <v>0</v>
      </c>
      <c r="G13" s="216">
        <v>0</v>
      </c>
      <c r="H13" s="216">
        <v>0</v>
      </c>
    </row>
    <row r="14" spans="1:8" ht="10.5" customHeight="1" x14ac:dyDescent="0.3">
      <c r="A14" s="14"/>
      <c r="B14" s="18" t="s">
        <v>367</v>
      </c>
      <c r="C14" s="216">
        <v>0</v>
      </c>
      <c r="D14" s="216">
        <v>0</v>
      </c>
      <c r="E14" s="216">
        <v>0</v>
      </c>
      <c r="F14" s="216">
        <v>0</v>
      </c>
      <c r="G14" s="216">
        <v>0</v>
      </c>
      <c r="H14" s="216">
        <v>0</v>
      </c>
    </row>
    <row r="15" spans="1:8" ht="10.5" customHeight="1" x14ac:dyDescent="0.3">
      <c r="A15" s="14"/>
      <c r="B15" s="18" t="s">
        <v>368</v>
      </c>
      <c r="C15" s="216">
        <v>0</v>
      </c>
      <c r="D15" s="216">
        <v>0</v>
      </c>
      <c r="E15" s="216">
        <v>0</v>
      </c>
      <c r="F15" s="216">
        <v>0</v>
      </c>
      <c r="G15" s="216">
        <v>0</v>
      </c>
      <c r="H15" s="216">
        <v>0</v>
      </c>
    </row>
    <row r="16" spans="1:8" ht="10.5" customHeight="1" x14ac:dyDescent="0.3">
      <c r="A16" s="14"/>
      <c r="B16" s="18" t="s">
        <v>369</v>
      </c>
      <c r="C16" s="216">
        <v>0</v>
      </c>
      <c r="D16" s="216">
        <v>0</v>
      </c>
      <c r="E16" s="216">
        <v>0</v>
      </c>
      <c r="F16" s="216">
        <v>0</v>
      </c>
      <c r="G16" s="216">
        <v>0</v>
      </c>
      <c r="H16" s="216">
        <v>0</v>
      </c>
    </row>
    <row r="17" spans="1:8" ht="10.5" customHeight="1" x14ac:dyDescent="0.3">
      <c r="A17" s="14"/>
      <c r="B17" s="18" t="s">
        <v>370</v>
      </c>
      <c r="C17" s="216">
        <v>0</v>
      </c>
      <c r="D17" s="216">
        <v>0</v>
      </c>
      <c r="E17" s="216">
        <v>0</v>
      </c>
      <c r="F17" s="216">
        <v>0</v>
      </c>
      <c r="G17" s="216">
        <v>0</v>
      </c>
      <c r="H17" s="216">
        <v>0</v>
      </c>
    </row>
    <row r="18" spans="1:8" ht="10.5" customHeight="1" x14ac:dyDescent="0.3">
      <c r="A18" s="14"/>
      <c r="B18" s="18" t="s">
        <v>371</v>
      </c>
      <c r="C18" s="216">
        <v>0</v>
      </c>
      <c r="D18" s="216">
        <v>0</v>
      </c>
      <c r="E18" s="216">
        <v>0</v>
      </c>
      <c r="F18" s="216">
        <v>0</v>
      </c>
      <c r="G18" s="216">
        <v>0</v>
      </c>
      <c r="H18" s="216">
        <v>0</v>
      </c>
    </row>
    <row r="19" spans="1:8" ht="6.75" customHeight="1" x14ac:dyDescent="0.3">
      <c r="A19" s="14"/>
      <c r="B19" s="18"/>
      <c r="C19" s="218"/>
      <c r="D19" s="218"/>
      <c r="E19" s="218"/>
      <c r="F19" s="218"/>
      <c r="G19" s="218"/>
      <c r="H19" s="216">
        <v>0</v>
      </c>
    </row>
    <row r="20" spans="1:8" ht="11.45" customHeight="1" x14ac:dyDescent="0.3">
      <c r="A20" s="522" t="s">
        <v>372</v>
      </c>
      <c r="B20" s="523"/>
      <c r="C20" s="224">
        <f>SUM(C21:C27)</f>
        <v>17443056</v>
      </c>
      <c r="D20" s="241">
        <f t="shared" ref="D20:H20" si="2">SUM(D21:D27)</f>
        <v>0</v>
      </c>
      <c r="E20" s="224">
        <f t="shared" si="2"/>
        <v>17443056</v>
      </c>
      <c r="F20" s="224">
        <f t="shared" si="2"/>
        <v>7999516.8200000003</v>
      </c>
      <c r="G20" s="224">
        <f t="shared" si="2"/>
        <v>7984040.8200000003</v>
      </c>
      <c r="H20" s="224">
        <f t="shared" si="2"/>
        <v>9443539.1799999997</v>
      </c>
    </row>
    <row r="21" spans="1:8" ht="10.5" customHeight="1" x14ac:dyDescent="0.3">
      <c r="A21" s="14"/>
      <c r="B21" s="18" t="s">
        <v>373</v>
      </c>
      <c r="C21" s="216">
        <v>0</v>
      </c>
      <c r="D21" s="216">
        <v>0</v>
      </c>
      <c r="E21" s="216">
        <v>0</v>
      </c>
      <c r="F21" s="216">
        <v>0</v>
      </c>
      <c r="G21" s="216">
        <v>0</v>
      </c>
      <c r="H21" s="216">
        <v>0</v>
      </c>
    </row>
    <row r="22" spans="1:8" ht="10.5" customHeight="1" x14ac:dyDescent="0.3">
      <c r="A22" s="14"/>
      <c r="B22" s="18" t="s">
        <v>374</v>
      </c>
      <c r="C22" s="216">
        <v>0</v>
      </c>
      <c r="D22" s="216">
        <v>0</v>
      </c>
      <c r="E22" s="216">
        <v>0</v>
      </c>
      <c r="F22" s="216">
        <v>0</v>
      </c>
      <c r="G22" s="216">
        <v>0</v>
      </c>
      <c r="H22" s="216">
        <v>0</v>
      </c>
    </row>
    <row r="23" spans="1:8" ht="10.5" customHeight="1" x14ac:dyDescent="0.3">
      <c r="A23" s="14"/>
      <c r="B23" s="18" t="s">
        <v>375</v>
      </c>
      <c r="C23" s="216">
        <v>0</v>
      </c>
      <c r="D23" s="216">
        <v>0</v>
      </c>
      <c r="E23" s="216">
        <v>0</v>
      </c>
      <c r="F23" s="216">
        <v>0</v>
      </c>
      <c r="G23" s="216">
        <v>0</v>
      </c>
      <c r="H23" s="216">
        <v>0</v>
      </c>
    </row>
    <row r="24" spans="1:8" ht="10.5" customHeight="1" x14ac:dyDescent="0.3">
      <c r="A24" s="14"/>
      <c r="B24" s="18" t="s">
        <v>376</v>
      </c>
      <c r="C24" s="216">
        <v>0</v>
      </c>
      <c r="D24" s="216">
        <v>0</v>
      </c>
      <c r="E24" s="216">
        <v>0</v>
      </c>
      <c r="F24" s="216">
        <v>0</v>
      </c>
      <c r="G24" s="216">
        <v>0</v>
      </c>
      <c r="H24" s="216">
        <v>0</v>
      </c>
    </row>
    <row r="25" spans="1:8" ht="10.5" customHeight="1" x14ac:dyDescent="0.3">
      <c r="A25" s="14"/>
      <c r="B25" s="18" t="s">
        <v>377</v>
      </c>
      <c r="C25" s="377">
        <v>17443056</v>
      </c>
      <c r="D25" s="377">
        <v>0</v>
      </c>
      <c r="E25" s="216">
        <f>C25+D25</f>
        <v>17443056</v>
      </c>
      <c r="F25" s="216">
        <v>7999516.8200000003</v>
      </c>
      <c r="G25" s="216">
        <v>7984040.8200000003</v>
      </c>
      <c r="H25" s="220">
        <f>E25-F25</f>
        <v>9443539.1799999997</v>
      </c>
    </row>
    <row r="26" spans="1:8" ht="10.5" customHeight="1" x14ac:dyDescent="0.3">
      <c r="A26" s="14"/>
      <c r="B26" s="18" t="s">
        <v>378</v>
      </c>
      <c r="C26" s="216">
        <v>0</v>
      </c>
      <c r="D26" s="216">
        <v>0</v>
      </c>
      <c r="E26" s="216">
        <v>0</v>
      </c>
      <c r="F26" s="216">
        <v>0</v>
      </c>
      <c r="G26" s="216">
        <v>0</v>
      </c>
      <c r="H26" s="216">
        <v>0</v>
      </c>
    </row>
    <row r="27" spans="1:8" ht="10.5" customHeight="1" x14ac:dyDescent="0.3">
      <c r="A27" s="14"/>
      <c r="B27" s="18" t="s">
        <v>379</v>
      </c>
      <c r="C27" s="216">
        <v>0</v>
      </c>
      <c r="D27" s="216">
        <v>0</v>
      </c>
      <c r="E27" s="216">
        <v>0</v>
      </c>
      <c r="F27" s="216">
        <v>0</v>
      </c>
      <c r="G27" s="216">
        <v>0</v>
      </c>
      <c r="H27" s="216">
        <v>0</v>
      </c>
    </row>
    <row r="28" spans="1:8" ht="6.75" customHeight="1" x14ac:dyDescent="0.3">
      <c r="A28" s="14"/>
      <c r="B28" s="18"/>
      <c r="C28" s="217"/>
      <c r="D28" s="217"/>
      <c r="E28" s="217"/>
      <c r="F28" s="217"/>
      <c r="G28" s="217"/>
      <c r="H28" s="217"/>
    </row>
    <row r="29" spans="1:8" ht="11.45" customHeight="1" x14ac:dyDescent="0.3">
      <c r="A29" s="522" t="s">
        <v>380</v>
      </c>
      <c r="B29" s="523"/>
      <c r="C29" s="224">
        <f>SUM(C30:C38)</f>
        <v>0</v>
      </c>
      <c r="D29" s="224">
        <f t="shared" ref="D29:G29" si="3">SUM(D30:D38)</f>
        <v>0</v>
      </c>
      <c r="E29" s="224">
        <f t="shared" si="3"/>
        <v>0</v>
      </c>
      <c r="F29" s="224">
        <f t="shared" si="3"/>
        <v>0</v>
      </c>
      <c r="G29" s="224">
        <f t="shared" si="3"/>
        <v>0</v>
      </c>
      <c r="H29" s="215">
        <f>+E29-F29</f>
        <v>0</v>
      </c>
    </row>
    <row r="30" spans="1:8" ht="10.5" customHeight="1" x14ac:dyDescent="0.3">
      <c r="A30" s="14"/>
      <c r="B30" s="18" t="s">
        <v>381</v>
      </c>
      <c r="C30" s="216">
        <v>0</v>
      </c>
      <c r="D30" s="216">
        <v>0</v>
      </c>
      <c r="E30" s="216">
        <v>0</v>
      </c>
      <c r="F30" s="216">
        <v>0</v>
      </c>
      <c r="G30" s="216">
        <v>0</v>
      </c>
      <c r="H30" s="216">
        <v>0</v>
      </c>
    </row>
    <row r="31" spans="1:8" ht="10.5" customHeight="1" x14ac:dyDescent="0.3">
      <c r="A31" s="14"/>
      <c r="B31" s="18" t="s">
        <v>382</v>
      </c>
      <c r="C31" s="216">
        <v>0</v>
      </c>
      <c r="D31" s="216">
        <v>0</v>
      </c>
      <c r="E31" s="216">
        <v>0</v>
      </c>
      <c r="F31" s="216">
        <v>0</v>
      </c>
      <c r="G31" s="216">
        <v>0</v>
      </c>
      <c r="H31" s="216">
        <v>0</v>
      </c>
    </row>
    <row r="32" spans="1:8" ht="10.5" customHeight="1" x14ac:dyDescent="0.3">
      <c r="A32" s="14"/>
      <c r="B32" s="18" t="s">
        <v>383</v>
      </c>
      <c r="C32" s="216">
        <v>0</v>
      </c>
      <c r="D32" s="216">
        <v>0</v>
      </c>
      <c r="E32" s="216">
        <v>0</v>
      </c>
      <c r="F32" s="216">
        <v>0</v>
      </c>
      <c r="G32" s="216">
        <v>0</v>
      </c>
      <c r="H32" s="216">
        <v>0</v>
      </c>
    </row>
    <row r="33" spans="1:8" ht="10.5" customHeight="1" x14ac:dyDescent="0.3">
      <c r="A33" s="14"/>
      <c r="B33" s="18" t="s">
        <v>384</v>
      </c>
      <c r="C33" s="216">
        <v>0</v>
      </c>
      <c r="D33" s="216">
        <v>0</v>
      </c>
      <c r="E33" s="216">
        <v>0</v>
      </c>
      <c r="F33" s="216">
        <v>0</v>
      </c>
      <c r="G33" s="216">
        <v>0</v>
      </c>
      <c r="H33" s="216">
        <v>0</v>
      </c>
    </row>
    <row r="34" spans="1:8" ht="10.5" customHeight="1" x14ac:dyDescent="0.3">
      <c r="A34" s="14"/>
      <c r="B34" s="18" t="s">
        <v>385</v>
      </c>
      <c r="C34" s="216">
        <v>0</v>
      </c>
      <c r="D34" s="216">
        <v>0</v>
      </c>
      <c r="E34" s="216">
        <v>0</v>
      </c>
      <c r="F34" s="216">
        <v>0</v>
      </c>
      <c r="G34" s="216">
        <v>0</v>
      </c>
      <c r="H34" s="216">
        <v>0</v>
      </c>
    </row>
    <row r="35" spans="1:8" ht="10.5" customHeight="1" x14ac:dyDescent="0.3">
      <c r="A35" s="14"/>
      <c r="B35" s="18" t="s">
        <v>386</v>
      </c>
      <c r="C35" s="216">
        <v>0</v>
      </c>
      <c r="D35" s="216">
        <v>0</v>
      </c>
      <c r="E35" s="216">
        <v>0</v>
      </c>
      <c r="F35" s="216">
        <v>0</v>
      </c>
      <c r="G35" s="216">
        <v>0</v>
      </c>
      <c r="H35" s="216">
        <v>0</v>
      </c>
    </row>
    <row r="36" spans="1:8" ht="10.5" customHeight="1" x14ac:dyDescent="0.3">
      <c r="A36" s="14"/>
      <c r="B36" s="18" t="s">
        <v>387</v>
      </c>
      <c r="C36" s="216">
        <v>0</v>
      </c>
      <c r="D36" s="216">
        <v>0</v>
      </c>
      <c r="E36" s="216">
        <v>0</v>
      </c>
      <c r="F36" s="216">
        <v>0</v>
      </c>
      <c r="G36" s="216">
        <v>0</v>
      </c>
      <c r="H36" s="216">
        <v>0</v>
      </c>
    </row>
    <row r="37" spans="1:8" ht="10.5" customHeight="1" x14ac:dyDescent="0.3">
      <c r="A37" s="14"/>
      <c r="B37" s="18" t="s">
        <v>388</v>
      </c>
      <c r="C37" s="216">
        <v>0</v>
      </c>
      <c r="D37" s="216">
        <v>0</v>
      </c>
      <c r="E37" s="216">
        <v>0</v>
      </c>
      <c r="F37" s="216">
        <v>0</v>
      </c>
      <c r="G37" s="216">
        <v>0</v>
      </c>
      <c r="H37" s="216">
        <v>0</v>
      </c>
    </row>
    <row r="38" spans="1:8" ht="10.5" customHeight="1" x14ac:dyDescent="0.3">
      <c r="A38" s="14"/>
      <c r="B38" s="18" t="s">
        <v>389</v>
      </c>
      <c r="C38" s="216">
        <v>0</v>
      </c>
      <c r="D38" s="216">
        <v>0</v>
      </c>
      <c r="E38" s="216">
        <v>0</v>
      </c>
      <c r="F38" s="216">
        <v>0</v>
      </c>
      <c r="G38" s="216">
        <v>0</v>
      </c>
      <c r="H38" s="216">
        <v>0</v>
      </c>
    </row>
    <row r="39" spans="1:8" ht="6.75" customHeight="1" x14ac:dyDescent="0.3">
      <c r="A39" s="14"/>
      <c r="B39" s="18"/>
      <c r="C39" s="218"/>
      <c r="D39" s="218"/>
      <c r="E39" s="218"/>
      <c r="F39" s="218"/>
      <c r="G39" s="218"/>
      <c r="H39" s="218"/>
    </row>
    <row r="40" spans="1:8" ht="11.45" customHeight="1" x14ac:dyDescent="0.3">
      <c r="A40" s="526" t="s">
        <v>390</v>
      </c>
      <c r="B40" s="528"/>
      <c r="C40" s="224">
        <f>SUM(C41:C44)</f>
        <v>0</v>
      </c>
      <c r="D40" s="224">
        <f t="shared" ref="D40:G40" si="4">SUM(D41:D44)</f>
        <v>0</v>
      </c>
      <c r="E40" s="224">
        <f t="shared" si="4"/>
        <v>0</v>
      </c>
      <c r="F40" s="224">
        <f t="shared" si="4"/>
        <v>0</v>
      </c>
      <c r="G40" s="224">
        <f t="shared" si="4"/>
        <v>0</v>
      </c>
      <c r="H40" s="215">
        <f>+E40-F40</f>
        <v>0</v>
      </c>
    </row>
    <row r="41" spans="1:8" ht="10.5" customHeight="1" x14ac:dyDescent="0.3">
      <c r="A41" s="14"/>
      <c r="B41" s="15" t="s">
        <v>391</v>
      </c>
      <c r="C41" s="216">
        <v>0</v>
      </c>
      <c r="D41" s="216">
        <v>0</v>
      </c>
      <c r="E41" s="216">
        <v>0</v>
      </c>
      <c r="F41" s="216">
        <v>0</v>
      </c>
      <c r="G41" s="216">
        <v>0</v>
      </c>
      <c r="H41" s="216">
        <v>0</v>
      </c>
    </row>
    <row r="42" spans="1:8" ht="10.5" customHeight="1" x14ac:dyDescent="0.3">
      <c r="A42" s="14"/>
      <c r="B42" s="15" t="s">
        <v>392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16">
        <v>0</v>
      </c>
    </row>
    <row r="43" spans="1:8" ht="10.5" customHeight="1" x14ac:dyDescent="0.3">
      <c r="A43" s="14"/>
      <c r="B43" s="18" t="s">
        <v>393</v>
      </c>
      <c r="C43" s="216">
        <v>0</v>
      </c>
      <c r="D43" s="216">
        <v>0</v>
      </c>
      <c r="E43" s="216">
        <v>0</v>
      </c>
      <c r="F43" s="216">
        <v>0</v>
      </c>
      <c r="G43" s="216">
        <v>0</v>
      </c>
      <c r="H43" s="216">
        <v>0</v>
      </c>
    </row>
    <row r="44" spans="1:8" ht="10.5" customHeight="1" x14ac:dyDescent="0.3">
      <c r="A44" s="14"/>
      <c r="B44" s="18" t="s">
        <v>394</v>
      </c>
      <c r="C44" s="216">
        <v>0</v>
      </c>
      <c r="D44" s="216">
        <v>0</v>
      </c>
      <c r="E44" s="216">
        <v>0</v>
      </c>
      <c r="F44" s="216">
        <v>0</v>
      </c>
      <c r="G44" s="216">
        <v>0</v>
      </c>
      <c r="H44" s="216">
        <v>0</v>
      </c>
    </row>
    <row r="45" spans="1:8" ht="6.75" customHeight="1" x14ac:dyDescent="0.3">
      <c r="A45" s="14"/>
      <c r="B45" s="18"/>
      <c r="C45" s="218"/>
      <c r="D45" s="218"/>
      <c r="E45" s="218"/>
      <c r="F45" s="218"/>
      <c r="G45" s="218"/>
      <c r="H45" s="218"/>
    </row>
    <row r="46" spans="1:8" ht="11.45" customHeight="1" x14ac:dyDescent="0.3">
      <c r="A46" s="522" t="s">
        <v>395</v>
      </c>
      <c r="B46" s="523"/>
      <c r="C46" s="225">
        <f>+C47+C57+C66+C77</f>
        <v>72034609</v>
      </c>
      <c r="D46" s="241">
        <f t="shared" ref="D46:G46" si="5">+D47+D57+D66+D77</f>
        <v>0</v>
      </c>
      <c r="E46" s="225">
        <f t="shared" si="5"/>
        <v>72034609</v>
      </c>
      <c r="F46" s="225">
        <f t="shared" si="5"/>
        <v>28037121.489999995</v>
      </c>
      <c r="G46" s="225">
        <f t="shared" si="5"/>
        <v>27636233.759999998</v>
      </c>
      <c r="H46" s="219">
        <f>+E46-F46</f>
        <v>43997487.510000005</v>
      </c>
    </row>
    <row r="47" spans="1:8" ht="11.45" customHeight="1" x14ac:dyDescent="0.3">
      <c r="A47" s="522" t="s">
        <v>363</v>
      </c>
      <c r="B47" s="523"/>
      <c r="C47" s="224">
        <f>SUM(C48:C55)</f>
        <v>0</v>
      </c>
      <c r="D47" s="224">
        <f t="shared" ref="D47:G47" si="6">SUM(D48:D55)</f>
        <v>0</v>
      </c>
      <c r="E47" s="224">
        <f t="shared" si="6"/>
        <v>0</v>
      </c>
      <c r="F47" s="224">
        <f t="shared" si="6"/>
        <v>0</v>
      </c>
      <c r="G47" s="224">
        <f t="shared" si="6"/>
        <v>0</v>
      </c>
      <c r="H47" s="215">
        <f>+E47-F47</f>
        <v>0</v>
      </c>
    </row>
    <row r="48" spans="1:8" ht="10.5" customHeight="1" x14ac:dyDescent="0.3">
      <c r="A48" s="14"/>
      <c r="B48" s="18" t="s">
        <v>364</v>
      </c>
      <c r="C48" s="216">
        <v>0</v>
      </c>
      <c r="D48" s="216">
        <v>0</v>
      </c>
      <c r="E48" s="216">
        <v>0</v>
      </c>
      <c r="F48" s="216">
        <v>0</v>
      </c>
      <c r="G48" s="216">
        <v>0</v>
      </c>
      <c r="H48" s="220">
        <f t="shared" ref="H48:H55" si="7">+E48-F48</f>
        <v>0</v>
      </c>
    </row>
    <row r="49" spans="1:8" ht="10.5" customHeight="1" x14ac:dyDescent="0.3">
      <c r="A49" s="14"/>
      <c r="B49" s="18" t="s">
        <v>365</v>
      </c>
      <c r="C49" s="216">
        <v>0</v>
      </c>
      <c r="D49" s="216">
        <v>0</v>
      </c>
      <c r="E49" s="216">
        <v>0</v>
      </c>
      <c r="F49" s="216">
        <v>0</v>
      </c>
      <c r="G49" s="216">
        <v>0</v>
      </c>
      <c r="H49" s="220">
        <f t="shared" si="7"/>
        <v>0</v>
      </c>
    </row>
    <row r="50" spans="1:8" ht="10.5" customHeight="1" x14ac:dyDescent="0.3">
      <c r="A50" s="14"/>
      <c r="B50" s="18" t="s">
        <v>366</v>
      </c>
      <c r="C50" s="216">
        <v>0</v>
      </c>
      <c r="D50" s="216">
        <v>0</v>
      </c>
      <c r="E50" s="216">
        <v>0</v>
      </c>
      <c r="F50" s="216">
        <v>0</v>
      </c>
      <c r="G50" s="216">
        <v>0</v>
      </c>
      <c r="H50" s="220">
        <f t="shared" si="7"/>
        <v>0</v>
      </c>
    </row>
    <row r="51" spans="1:8" ht="10.5" customHeight="1" x14ac:dyDescent="0.3">
      <c r="A51" s="14"/>
      <c r="B51" s="18" t="s">
        <v>367</v>
      </c>
      <c r="C51" s="216">
        <v>0</v>
      </c>
      <c r="D51" s="216">
        <v>0</v>
      </c>
      <c r="E51" s="216">
        <v>0</v>
      </c>
      <c r="F51" s="216">
        <v>0</v>
      </c>
      <c r="G51" s="216">
        <v>0</v>
      </c>
      <c r="H51" s="220">
        <f t="shared" si="7"/>
        <v>0</v>
      </c>
    </row>
    <row r="52" spans="1:8" ht="10.5" customHeight="1" x14ac:dyDescent="0.3">
      <c r="A52" s="14"/>
      <c r="B52" s="18" t="s">
        <v>368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220">
        <f t="shared" si="7"/>
        <v>0</v>
      </c>
    </row>
    <row r="53" spans="1:8" ht="10.5" customHeight="1" x14ac:dyDescent="0.3">
      <c r="A53" s="14"/>
      <c r="B53" s="18" t="s">
        <v>369</v>
      </c>
      <c r="C53" s="216">
        <v>0</v>
      </c>
      <c r="D53" s="216">
        <v>0</v>
      </c>
      <c r="E53" s="216">
        <v>0</v>
      </c>
      <c r="F53" s="216">
        <v>0</v>
      </c>
      <c r="G53" s="216">
        <v>0</v>
      </c>
      <c r="H53" s="220">
        <f t="shared" si="7"/>
        <v>0</v>
      </c>
    </row>
    <row r="54" spans="1:8" ht="10.5" customHeight="1" x14ac:dyDescent="0.3">
      <c r="A54" s="14"/>
      <c r="B54" s="18" t="s">
        <v>370</v>
      </c>
      <c r="C54" s="216">
        <v>0</v>
      </c>
      <c r="D54" s="216">
        <v>0</v>
      </c>
      <c r="E54" s="216">
        <v>0</v>
      </c>
      <c r="F54" s="216">
        <v>0</v>
      </c>
      <c r="G54" s="216">
        <v>0</v>
      </c>
      <c r="H54" s="220">
        <f t="shared" si="7"/>
        <v>0</v>
      </c>
    </row>
    <row r="55" spans="1:8" ht="10.5" customHeight="1" x14ac:dyDescent="0.3">
      <c r="A55" s="14"/>
      <c r="B55" s="18" t="s">
        <v>371</v>
      </c>
      <c r="C55" s="216">
        <v>0</v>
      </c>
      <c r="D55" s="216">
        <v>0</v>
      </c>
      <c r="E55" s="216">
        <v>0</v>
      </c>
      <c r="F55" s="216">
        <v>0</v>
      </c>
      <c r="G55" s="216">
        <v>0</v>
      </c>
      <c r="H55" s="220">
        <f t="shared" si="7"/>
        <v>0</v>
      </c>
    </row>
    <row r="56" spans="1:8" ht="6.75" customHeight="1" x14ac:dyDescent="0.3">
      <c r="A56" s="14"/>
      <c r="B56" s="18"/>
      <c r="C56" s="218"/>
      <c r="D56" s="218"/>
      <c r="E56" s="218"/>
      <c r="F56" s="218"/>
      <c r="G56" s="218"/>
      <c r="H56" s="218"/>
    </row>
    <row r="57" spans="1:8" ht="11.45" customHeight="1" x14ac:dyDescent="0.3">
      <c r="A57" s="522" t="s">
        <v>372</v>
      </c>
      <c r="B57" s="523"/>
      <c r="C57" s="225">
        <f>SUM(C58:C64)</f>
        <v>72034609</v>
      </c>
      <c r="D57" s="241">
        <f t="shared" ref="D57:G57" si="8">SUM(D58:D64)</f>
        <v>0</v>
      </c>
      <c r="E57" s="225">
        <f>SUM(E58:E64)</f>
        <v>72034609</v>
      </c>
      <c r="F57" s="225">
        <f t="shared" si="8"/>
        <v>28037121.489999995</v>
      </c>
      <c r="G57" s="225">
        <f t="shared" si="8"/>
        <v>27636233.759999998</v>
      </c>
      <c r="H57" s="219">
        <f>+E57-F57</f>
        <v>43997487.510000005</v>
      </c>
    </row>
    <row r="58" spans="1:8" ht="10.5" customHeight="1" x14ac:dyDescent="0.3">
      <c r="A58" s="14"/>
      <c r="B58" s="18" t="s">
        <v>373</v>
      </c>
      <c r="C58" s="216">
        <v>0</v>
      </c>
      <c r="D58" s="216">
        <v>0</v>
      </c>
      <c r="E58" s="216">
        <v>0</v>
      </c>
      <c r="F58" s="216">
        <v>0</v>
      </c>
      <c r="G58" s="216">
        <v>0</v>
      </c>
      <c r="H58" s="220">
        <f t="shared" ref="H58:H64" si="9">+E58-F58</f>
        <v>0</v>
      </c>
    </row>
    <row r="59" spans="1:8" ht="10.5" customHeight="1" x14ac:dyDescent="0.3">
      <c r="A59" s="14"/>
      <c r="B59" s="18" t="s">
        <v>374</v>
      </c>
      <c r="C59" s="216">
        <v>0</v>
      </c>
      <c r="D59" s="216">
        <v>0</v>
      </c>
      <c r="E59" s="216">
        <v>0</v>
      </c>
      <c r="F59" s="216">
        <v>0</v>
      </c>
      <c r="G59" s="216">
        <v>0</v>
      </c>
      <c r="H59" s="220">
        <f t="shared" si="9"/>
        <v>0</v>
      </c>
    </row>
    <row r="60" spans="1:8" ht="10.5" customHeight="1" x14ac:dyDescent="0.3">
      <c r="A60" s="14"/>
      <c r="B60" s="18" t="s">
        <v>375</v>
      </c>
      <c r="C60" s="216">
        <v>0</v>
      </c>
      <c r="D60" s="216">
        <v>0</v>
      </c>
      <c r="E60" s="216">
        <v>0</v>
      </c>
      <c r="F60" s="216">
        <v>0</v>
      </c>
      <c r="G60" s="216">
        <v>0</v>
      </c>
      <c r="H60" s="220">
        <f t="shared" si="9"/>
        <v>0</v>
      </c>
    </row>
    <row r="61" spans="1:8" ht="10.5" customHeight="1" x14ac:dyDescent="0.3">
      <c r="A61" s="14"/>
      <c r="B61" s="18" t="s">
        <v>376</v>
      </c>
      <c r="C61" s="216">
        <v>0</v>
      </c>
      <c r="D61" s="216">
        <v>0</v>
      </c>
      <c r="E61" s="216">
        <v>0</v>
      </c>
      <c r="F61" s="216">
        <v>0</v>
      </c>
      <c r="G61" s="216">
        <v>0</v>
      </c>
      <c r="H61" s="220">
        <f t="shared" si="9"/>
        <v>0</v>
      </c>
    </row>
    <row r="62" spans="1:8" ht="10.5" customHeight="1" x14ac:dyDescent="0.3">
      <c r="A62" s="14"/>
      <c r="B62" s="18" t="s">
        <v>377</v>
      </c>
      <c r="C62" s="216">
        <v>72034609</v>
      </c>
      <c r="D62" s="216">
        <v>0</v>
      </c>
      <c r="E62" s="216">
        <f>C62+D62</f>
        <v>72034609</v>
      </c>
      <c r="F62" s="216">
        <v>28037121.489999995</v>
      </c>
      <c r="G62" s="216">
        <v>27636233.759999998</v>
      </c>
      <c r="H62" s="220">
        <f>E62-F62</f>
        <v>43997487.510000005</v>
      </c>
    </row>
    <row r="63" spans="1:8" ht="10.5" customHeight="1" x14ac:dyDescent="0.3">
      <c r="A63" s="14"/>
      <c r="B63" s="18" t="s">
        <v>378</v>
      </c>
      <c r="C63" s="216">
        <v>0</v>
      </c>
      <c r="D63" s="216">
        <v>0</v>
      </c>
      <c r="E63" s="216">
        <v>0</v>
      </c>
      <c r="F63" s="216">
        <v>0</v>
      </c>
      <c r="G63" s="216">
        <v>0</v>
      </c>
      <c r="H63" s="220">
        <f t="shared" si="9"/>
        <v>0</v>
      </c>
    </row>
    <row r="64" spans="1:8" ht="10.5" customHeight="1" x14ac:dyDescent="0.3">
      <c r="A64" s="14"/>
      <c r="B64" s="18" t="s">
        <v>379</v>
      </c>
      <c r="C64" s="216">
        <v>0</v>
      </c>
      <c r="D64" s="216">
        <v>0</v>
      </c>
      <c r="E64" s="216">
        <v>0</v>
      </c>
      <c r="F64" s="216">
        <v>0</v>
      </c>
      <c r="G64" s="216">
        <v>0</v>
      </c>
      <c r="H64" s="220">
        <f t="shared" si="9"/>
        <v>0</v>
      </c>
    </row>
    <row r="65" spans="1:8" ht="6.05" customHeight="1" x14ac:dyDescent="0.3">
      <c r="A65" s="14"/>
      <c r="B65" s="18"/>
      <c r="C65" s="218"/>
      <c r="D65" s="218"/>
      <c r="E65" s="218"/>
      <c r="F65" s="218"/>
      <c r="G65" s="218"/>
      <c r="H65" s="218"/>
    </row>
    <row r="66" spans="1:8" ht="11.45" customHeight="1" x14ac:dyDescent="0.3">
      <c r="A66" s="522" t="s">
        <v>380</v>
      </c>
      <c r="B66" s="523"/>
      <c r="C66" s="224">
        <f>SUM(C67:C75)</f>
        <v>0</v>
      </c>
      <c r="D66" s="224">
        <f t="shared" ref="D66:G66" si="10">SUM(D67:D75)</f>
        <v>0</v>
      </c>
      <c r="E66" s="224">
        <f t="shared" si="10"/>
        <v>0</v>
      </c>
      <c r="F66" s="224">
        <f t="shared" si="10"/>
        <v>0</v>
      </c>
      <c r="G66" s="224">
        <f t="shared" si="10"/>
        <v>0</v>
      </c>
      <c r="H66" s="215">
        <f>+E66-F66</f>
        <v>0</v>
      </c>
    </row>
    <row r="67" spans="1:8" ht="10.5" customHeight="1" x14ac:dyDescent="0.3">
      <c r="A67" s="14"/>
      <c r="B67" s="18" t="s">
        <v>381</v>
      </c>
      <c r="C67" s="216">
        <v>0</v>
      </c>
      <c r="D67" s="216">
        <v>0</v>
      </c>
      <c r="E67" s="216">
        <v>0</v>
      </c>
      <c r="F67" s="216">
        <v>0</v>
      </c>
      <c r="G67" s="216">
        <v>0</v>
      </c>
      <c r="H67" s="220">
        <f t="shared" ref="H67:H75" si="11">+E67-F67</f>
        <v>0</v>
      </c>
    </row>
    <row r="68" spans="1:8" ht="10.5" customHeight="1" x14ac:dyDescent="0.3">
      <c r="A68" s="14"/>
      <c r="B68" s="18" t="s">
        <v>382</v>
      </c>
      <c r="C68" s="216">
        <v>0</v>
      </c>
      <c r="D68" s="216">
        <v>0</v>
      </c>
      <c r="E68" s="216">
        <v>0</v>
      </c>
      <c r="F68" s="216">
        <v>0</v>
      </c>
      <c r="G68" s="216">
        <v>0</v>
      </c>
      <c r="H68" s="220">
        <f t="shared" si="11"/>
        <v>0</v>
      </c>
    </row>
    <row r="69" spans="1:8" ht="10.5" customHeight="1" x14ac:dyDescent="0.3">
      <c r="A69" s="14"/>
      <c r="B69" s="18" t="s">
        <v>383</v>
      </c>
      <c r="C69" s="216">
        <v>0</v>
      </c>
      <c r="D69" s="216">
        <v>0</v>
      </c>
      <c r="E69" s="216">
        <v>0</v>
      </c>
      <c r="F69" s="216">
        <v>0</v>
      </c>
      <c r="G69" s="216">
        <v>0</v>
      </c>
      <c r="H69" s="220">
        <f t="shared" si="11"/>
        <v>0</v>
      </c>
    </row>
    <row r="70" spans="1:8" ht="10.5" customHeight="1" x14ac:dyDescent="0.3">
      <c r="A70" s="14"/>
      <c r="B70" s="18" t="s">
        <v>384</v>
      </c>
      <c r="C70" s="216">
        <v>0</v>
      </c>
      <c r="D70" s="216">
        <v>0</v>
      </c>
      <c r="E70" s="216">
        <v>0</v>
      </c>
      <c r="F70" s="216">
        <v>0</v>
      </c>
      <c r="G70" s="216">
        <v>0</v>
      </c>
      <c r="H70" s="220">
        <f t="shared" si="11"/>
        <v>0</v>
      </c>
    </row>
    <row r="71" spans="1:8" ht="10.5" customHeight="1" x14ac:dyDescent="0.3">
      <c r="A71" s="14"/>
      <c r="B71" s="18" t="s">
        <v>385</v>
      </c>
      <c r="C71" s="216">
        <v>0</v>
      </c>
      <c r="D71" s="216">
        <v>0</v>
      </c>
      <c r="E71" s="216">
        <v>0</v>
      </c>
      <c r="F71" s="216">
        <v>0</v>
      </c>
      <c r="G71" s="216">
        <v>0</v>
      </c>
      <c r="H71" s="220">
        <f t="shared" si="11"/>
        <v>0</v>
      </c>
    </row>
    <row r="72" spans="1:8" ht="10.5" customHeight="1" x14ac:dyDescent="0.3">
      <c r="A72" s="14"/>
      <c r="B72" s="18" t="s">
        <v>386</v>
      </c>
      <c r="C72" s="216">
        <v>0</v>
      </c>
      <c r="D72" s="216">
        <v>0</v>
      </c>
      <c r="E72" s="216">
        <v>0</v>
      </c>
      <c r="F72" s="216">
        <v>0</v>
      </c>
      <c r="G72" s="216">
        <v>0</v>
      </c>
      <c r="H72" s="220">
        <f t="shared" si="11"/>
        <v>0</v>
      </c>
    </row>
    <row r="73" spans="1:8" ht="10.5" customHeight="1" x14ac:dyDescent="0.3">
      <c r="A73" s="14"/>
      <c r="B73" s="18" t="s">
        <v>387</v>
      </c>
      <c r="C73" s="216">
        <v>0</v>
      </c>
      <c r="D73" s="216">
        <v>0</v>
      </c>
      <c r="E73" s="216">
        <v>0</v>
      </c>
      <c r="F73" s="216">
        <v>0</v>
      </c>
      <c r="G73" s="216">
        <v>0</v>
      </c>
      <c r="H73" s="220">
        <f t="shared" si="11"/>
        <v>0</v>
      </c>
    </row>
    <row r="74" spans="1:8" ht="10.5" customHeight="1" x14ac:dyDescent="0.3">
      <c r="A74" s="14"/>
      <c r="B74" s="18" t="s">
        <v>388</v>
      </c>
      <c r="C74" s="216">
        <v>0</v>
      </c>
      <c r="D74" s="216">
        <v>0</v>
      </c>
      <c r="E74" s="216">
        <v>0</v>
      </c>
      <c r="F74" s="216">
        <v>0</v>
      </c>
      <c r="G74" s="216">
        <v>0</v>
      </c>
      <c r="H74" s="220">
        <f t="shared" si="11"/>
        <v>0</v>
      </c>
    </row>
    <row r="75" spans="1:8" ht="10.5" customHeight="1" x14ac:dyDescent="0.3">
      <c r="A75" s="14"/>
      <c r="B75" s="18" t="s">
        <v>389</v>
      </c>
      <c r="C75" s="216">
        <v>0</v>
      </c>
      <c r="D75" s="216">
        <v>0</v>
      </c>
      <c r="E75" s="216">
        <v>0</v>
      </c>
      <c r="F75" s="216">
        <v>0</v>
      </c>
      <c r="G75" s="216">
        <v>0</v>
      </c>
      <c r="H75" s="220">
        <f t="shared" si="11"/>
        <v>0</v>
      </c>
    </row>
    <row r="76" spans="1:8" ht="7.55" customHeight="1" x14ac:dyDescent="0.3">
      <c r="A76" s="14"/>
      <c r="B76" s="18"/>
      <c r="C76" s="218"/>
      <c r="D76" s="218"/>
      <c r="E76" s="218"/>
      <c r="F76" s="218"/>
      <c r="G76" s="218"/>
      <c r="H76" s="218"/>
    </row>
    <row r="77" spans="1:8" ht="11.45" customHeight="1" x14ac:dyDescent="0.3">
      <c r="A77" s="526" t="s">
        <v>390</v>
      </c>
      <c r="B77" s="528"/>
      <c r="C77" s="224">
        <f>SUM(C78:C81)</f>
        <v>0</v>
      </c>
      <c r="D77" s="224">
        <f t="shared" ref="D77:G77" si="12">SUM(D78:D81)</f>
        <v>0</v>
      </c>
      <c r="E77" s="224">
        <f t="shared" si="12"/>
        <v>0</v>
      </c>
      <c r="F77" s="224">
        <f t="shared" si="12"/>
        <v>0</v>
      </c>
      <c r="G77" s="224">
        <f t="shared" si="12"/>
        <v>0</v>
      </c>
      <c r="H77" s="215">
        <f>+E77-F77</f>
        <v>0</v>
      </c>
    </row>
    <row r="78" spans="1:8" ht="10.5" customHeight="1" x14ac:dyDescent="0.3">
      <c r="A78" s="14"/>
      <c r="B78" s="15" t="s">
        <v>391</v>
      </c>
      <c r="C78" s="216">
        <v>0</v>
      </c>
      <c r="D78" s="216">
        <v>0</v>
      </c>
      <c r="E78" s="216">
        <v>0</v>
      </c>
      <c r="F78" s="216">
        <v>0</v>
      </c>
      <c r="G78" s="216">
        <v>0</v>
      </c>
      <c r="H78" s="220">
        <f t="shared" ref="H78:H81" si="13">+E78-F78</f>
        <v>0</v>
      </c>
    </row>
    <row r="79" spans="1:8" ht="10.5" customHeight="1" x14ac:dyDescent="0.3">
      <c r="A79" s="14"/>
      <c r="B79" s="15" t="s">
        <v>392</v>
      </c>
      <c r="C79" s="216">
        <v>0</v>
      </c>
      <c r="D79" s="216">
        <v>0</v>
      </c>
      <c r="E79" s="216">
        <v>0</v>
      </c>
      <c r="F79" s="216">
        <v>0</v>
      </c>
      <c r="G79" s="216">
        <v>0</v>
      </c>
      <c r="H79" s="220">
        <f t="shared" si="13"/>
        <v>0</v>
      </c>
    </row>
    <row r="80" spans="1:8" ht="10.5" customHeight="1" x14ac:dyDescent="0.3">
      <c r="A80" s="14"/>
      <c r="B80" s="15" t="s">
        <v>393</v>
      </c>
      <c r="C80" s="216">
        <v>0</v>
      </c>
      <c r="D80" s="216">
        <v>0</v>
      </c>
      <c r="E80" s="216">
        <v>0</v>
      </c>
      <c r="F80" s="216">
        <v>0</v>
      </c>
      <c r="G80" s="216">
        <v>0</v>
      </c>
      <c r="H80" s="220">
        <f t="shared" si="13"/>
        <v>0</v>
      </c>
    </row>
    <row r="81" spans="1:10" ht="10.5" customHeight="1" x14ac:dyDescent="0.3">
      <c r="A81" s="14"/>
      <c r="B81" s="18" t="s">
        <v>394</v>
      </c>
      <c r="C81" s="216">
        <v>0</v>
      </c>
      <c r="D81" s="216">
        <v>0</v>
      </c>
      <c r="E81" s="216">
        <v>0</v>
      </c>
      <c r="F81" s="216">
        <v>0</v>
      </c>
      <c r="G81" s="216">
        <v>0</v>
      </c>
      <c r="H81" s="220">
        <f t="shared" si="13"/>
        <v>0</v>
      </c>
    </row>
    <row r="82" spans="1:10" ht="4.75" customHeight="1" x14ac:dyDescent="0.3">
      <c r="A82" s="14"/>
      <c r="B82" s="18"/>
      <c r="C82" s="218"/>
      <c r="D82" s="218"/>
      <c r="E82" s="218"/>
      <c r="F82" s="218"/>
      <c r="G82" s="218"/>
      <c r="H82" s="218"/>
    </row>
    <row r="83" spans="1:10" ht="12.6" customHeight="1" x14ac:dyDescent="0.3">
      <c r="A83" s="522" t="s">
        <v>357</v>
      </c>
      <c r="B83" s="523"/>
      <c r="C83" s="359">
        <f>+C9+C46</f>
        <v>89477665</v>
      </c>
      <c r="D83" s="224">
        <f t="shared" ref="D83" si="14">SUM(D84:D87)</f>
        <v>0</v>
      </c>
      <c r="E83" s="359">
        <f t="shared" ref="E83:G83" si="15">+E9+E46</f>
        <v>89477665</v>
      </c>
      <c r="F83" s="359">
        <f t="shared" si="15"/>
        <v>36036638.309999995</v>
      </c>
      <c r="G83" s="359">
        <f t="shared" si="15"/>
        <v>35620274.579999998</v>
      </c>
      <c r="H83" s="360">
        <f>+E83-F83</f>
        <v>53441026.690000005</v>
      </c>
    </row>
    <row r="84" spans="1:10" ht="4.75" customHeight="1" thickBot="1" x14ac:dyDescent="0.35">
      <c r="A84" s="16"/>
      <c r="B84" s="19"/>
      <c r="C84" s="17"/>
      <c r="D84" s="17"/>
      <c r="E84" s="17"/>
      <c r="F84" s="17"/>
      <c r="G84" s="17"/>
      <c r="H84" s="221"/>
    </row>
    <row r="85" spans="1:10" ht="58.75" customHeight="1" x14ac:dyDescent="0.3">
      <c r="B85" s="127"/>
      <c r="C85" s="127"/>
      <c r="D85" s="127"/>
      <c r="E85" s="127"/>
      <c r="F85" s="127"/>
      <c r="G85" s="127"/>
      <c r="H85" s="222"/>
      <c r="I85" s="127"/>
      <c r="J85" s="5"/>
    </row>
    <row r="86" spans="1:10" x14ac:dyDescent="0.3">
      <c r="B86" s="129"/>
      <c r="C86" s="129"/>
      <c r="D86" s="129"/>
      <c r="E86" s="129"/>
      <c r="F86" s="129"/>
      <c r="G86" s="129"/>
      <c r="H86" s="223"/>
      <c r="I86" s="129"/>
      <c r="J86" s="5"/>
    </row>
    <row r="87" spans="1:10" x14ac:dyDescent="0.3">
      <c r="A87" s="42"/>
      <c r="B87" s="143"/>
      <c r="C87" s="129"/>
      <c r="D87" s="129"/>
      <c r="E87" s="130"/>
      <c r="F87" s="130"/>
      <c r="G87" s="144"/>
      <c r="H87" s="223"/>
      <c r="I87" s="129"/>
      <c r="J87" s="5"/>
    </row>
    <row r="88" spans="1:10" x14ac:dyDescent="0.3">
      <c r="A88" s="42"/>
      <c r="B88" s="143"/>
      <c r="C88" s="129"/>
      <c r="D88" s="129"/>
      <c r="E88" s="130"/>
      <c r="F88" s="130"/>
      <c r="G88" s="144"/>
      <c r="H88" s="223"/>
      <c r="I88" s="129"/>
      <c r="J88" s="5"/>
    </row>
    <row r="89" spans="1:10" x14ac:dyDescent="0.3">
      <c r="A89" s="42"/>
      <c r="B89" s="142"/>
      <c r="C89" s="142"/>
      <c r="D89" s="128"/>
      <c r="E89" s="128"/>
      <c r="F89" s="128"/>
      <c r="G89" s="142"/>
      <c r="H89" s="222"/>
      <c r="I89" s="127"/>
      <c r="J89" s="5"/>
    </row>
    <row r="90" spans="1:10" x14ac:dyDescent="0.3">
      <c r="A90" s="42"/>
      <c r="B90" s="142"/>
      <c r="C90" s="142"/>
      <c r="D90" s="128"/>
      <c r="E90" s="128"/>
      <c r="F90" s="128"/>
      <c r="G90" s="142"/>
      <c r="H90" s="222"/>
      <c r="I90" s="127"/>
      <c r="J90" s="5"/>
    </row>
    <row r="91" spans="1:10" x14ac:dyDescent="0.3">
      <c r="A91" s="44"/>
      <c r="B91" s="84"/>
      <c r="C91" s="44"/>
      <c r="D91" s="83"/>
      <c r="E91" s="83"/>
      <c r="F91" s="83"/>
      <c r="G91" s="44"/>
      <c r="H91" s="177"/>
      <c r="I91" s="81"/>
    </row>
    <row r="92" spans="1:10" x14ac:dyDescent="0.3">
      <c r="A92" s="42"/>
      <c r="B92" s="42"/>
      <c r="C92" s="42"/>
      <c r="E92" s="43"/>
      <c r="F92" s="43"/>
      <c r="G92" s="42"/>
    </row>
    <row r="93" spans="1:10" x14ac:dyDescent="0.3">
      <c r="A93" s="42"/>
      <c r="B93" s="42"/>
      <c r="C93" s="42"/>
      <c r="E93" s="43"/>
      <c r="F93" s="43"/>
      <c r="G93" s="42"/>
    </row>
  </sheetData>
  <mergeCells count="15"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55118110236220474" right="0.11811023622047245" top="0.48" bottom="0.19685039370078741" header="0.35433070866141736" footer="0.15748031496062992"/>
  <pageSetup scale="85" fitToHeight="3" orientation="portrait" r:id="rId1"/>
  <rowBreaks count="1" manualBreakCount="1">
    <brk id="84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47"/>
  <sheetViews>
    <sheetView zoomScale="130" zoomScaleNormal="130" workbookViewId="0">
      <selection activeCell="G37" sqref="G37"/>
    </sheetView>
  </sheetViews>
  <sheetFormatPr baseColWidth="10" defaultRowHeight="15.05" x14ac:dyDescent="0.3"/>
  <cols>
    <col min="1" max="1" width="1.109375" customWidth="1"/>
    <col min="2" max="2" width="38.44140625" style="2" customWidth="1"/>
    <col min="3" max="8" width="11.33203125" customWidth="1"/>
    <col min="9" max="9" width="12.33203125" customWidth="1"/>
  </cols>
  <sheetData>
    <row r="1" spans="2:9" x14ac:dyDescent="0.3">
      <c r="B1" s="117"/>
      <c r="C1" s="46"/>
      <c r="D1" s="118" t="s">
        <v>421</v>
      </c>
      <c r="E1" s="46"/>
      <c r="F1" s="46"/>
      <c r="G1" s="46"/>
      <c r="H1" s="33"/>
    </row>
    <row r="2" spans="2:9" x14ac:dyDescent="0.3">
      <c r="B2" s="432" t="s">
        <v>415</v>
      </c>
      <c r="C2" s="433"/>
      <c r="D2" s="433"/>
      <c r="E2" s="433"/>
      <c r="F2" s="433"/>
      <c r="G2" s="433"/>
      <c r="H2" s="434"/>
    </row>
    <row r="3" spans="2:9" ht="11.95" customHeight="1" x14ac:dyDescent="0.3">
      <c r="B3" s="432" t="s">
        <v>396</v>
      </c>
      <c r="C3" s="433"/>
      <c r="D3" s="433"/>
      <c r="E3" s="433"/>
      <c r="F3" s="433"/>
      <c r="G3" s="433"/>
      <c r="H3" s="434"/>
    </row>
    <row r="4" spans="2:9" ht="11.95" customHeight="1" x14ac:dyDescent="0.3">
      <c r="B4" s="432" t="s">
        <v>486</v>
      </c>
      <c r="C4" s="433"/>
      <c r="D4" s="433"/>
      <c r="E4" s="433"/>
      <c r="F4" s="433"/>
      <c r="G4" s="433"/>
      <c r="H4" s="434"/>
    </row>
    <row r="5" spans="2:9" ht="11.95" customHeight="1" thickBot="1" x14ac:dyDescent="0.35">
      <c r="B5" s="516" t="s">
        <v>0</v>
      </c>
      <c r="C5" s="529"/>
      <c r="D5" s="529"/>
      <c r="E5" s="529"/>
      <c r="F5" s="529"/>
      <c r="G5" s="529"/>
      <c r="H5" s="517"/>
    </row>
    <row r="6" spans="2:9" ht="15.75" thickBot="1" x14ac:dyDescent="0.35">
      <c r="B6" s="445" t="s">
        <v>1</v>
      </c>
      <c r="C6" s="530" t="s">
        <v>278</v>
      </c>
      <c r="D6" s="531"/>
      <c r="E6" s="531"/>
      <c r="F6" s="531"/>
      <c r="G6" s="532"/>
      <c r="H6" s="445" t="s">
        <v>279</v>
      </c>
    </row>
    <row r="7" spans="2:9" ht="21.6" thickBot="1" x14ac:dyDescent="0.35">
      <c r="B7" s="446"/>
      <c r="C7" s="1" t="s">
        <v>174</v>
      </c>
      <c r="D7" s="1" t="s">
        <v>280</v>
      </c>
      <c r="E7" s="1" t="s">
        <v>281</v>
      </c>
      <c r="F7" s="1" t="s">
        <v>397</v>
      </c>
      <c r="G7" s="1" t="s">
        <v>191</v>
      </c>
      <c r="H7" s="446"/>
    </row>
    <row r="8" spans="2:9" x14ac:dyDescent="0.3">
      <c r="B8" s="20" t="s">
        <v>398</v>
      </c>
      <c r="C8" s="231">
        <f>+C9+C10+C11+C14+C15+C18</f>
        <v>8228118</v>
      </c>
      <c r="D8" s="232">
        <f t="shared" ref="D8:G8" si="0">+D9+D10+D11+D14+D15+D18</f>
        <v>0</v>
      </c>
      <c r="E8" s="231">
        <f t="shared" si="0"/>
        <v>8228118</v>
      </c>
      <c r="F8" s="231">
        <f t="shared" si="0"/>
        <v>3697219.7</v>
      </c>
      <c r="G8" s="231">
        <f t="shared" si="0"/>
        <v>3697219.7</v>
      </c>
      <c r="H8" s="231">
        <f t="shared" ref="H8:H10" si="1">+E8-F8</f>
        <v>4530898.3</v>
      </c>
      <c r="I8" s="167"/>
    </row>
    <row r="9" spans="2:9" x14ac:dyDescent="0.3">
      <c r="B9" s="21" t="s">
        <v>399</v>
      </c>
      <c r="C9" s="233">
        <v>8228118</v>
      </c>
      <c r="D9" s="233">
        <v>0</v>
      </c>
      <c r="E9" s="233">
        <v>8228118</v>
      </c>
      <c r="F9" s="233">
        <v>3697219.7</v>
      </c>
      <c r="G9" s="233">
        <v>3697219.7</v>
      </c>
      <c r="H9" s="233">
        <f>+E9-F9</f>
        <v>4530898.3</v>
      </c>
      <c r="I9" s="168"/>
    </row>
    <row r="10" spans="2:9" x14ac:dyDescent="0.3">
      <c r="B10" s="21" t="s">
        <v>400</v>
      </c>
      <c r="C10" s="233">
        <v>0</v>
      </c>
      <c r="D10" s="233">
        <v>0</v>
      </c>
      <c r="E10" s="233">
        <v>0</v>
      </c>
      <c r="F10" s="233">
        <v>0</v>
      </c>
      <c r="G10" s="233">
        <v>0</v>
      </c>
      <c r="H10" s="234">
        <f t="shared" si="1"/>
        <v>0</v>
      </c>
      <c r="I10" s="168"/>
    </row>
    <row r="11" spans="2:9" x14ac:dyDescent="0.3">
      <c r="B11" s="21" t="s">
        <v>401</v>
      </c>
      <c r="C11" s="233">
        <f>+C12+C13</f>
        <v>0</v>
      </c>
      <c r="D11" s="233">
        <f t="shared" ref="D11:G11" si="2">+D12+D13</f>
        <v>0</v>
      </c>
      <c r="E11" s="233">
        <f t="shared" si="2"/>
        <v>0</v>
      </c>
      <c r="F11" s="233">
        <f t="shared" si="2"/>
        <v>0</v>
      </c>
      <c r="G11" s="233">
        <f t="shared" si="2"/>
        <v>0</v>
      </c>
      <c r="H11" s="233">
        <f>+E11-F11</f>
        <v>0</v>
      </c>
      <c r="I11" s="168"/>
    </row>
    <row r="12" spans="2:9" x14ac:dyDescent="0.3">
      <c r="B12" s="21" t="s">
        <v>402</v>
      </c>
      <c r="C12" s="233">
        <v>0</v>
      </c>
      <c r="D12" s="233">
        <v>0</v>
      </c>
      <c r="E12" s="233">
        <v>0</v>
      </c>
      <c r="F12" s="233">
        <v>0</v>
      </c>
      <c r="G12" s="233">
        <v>0</v>
      </c>
      <c r="H12" s="233">
        <f t="shared" ref="H12:H18" si="3">+E12-F12</f>
        <v>0</v>
      </c>
      <c r="I12" s="168"/>
    </row>
    <row r="13" spans="2:9" x14ac:dyDescent="0.3">
      <c r="B13" s="21" t="s">
        <v>403</v>
      </c>
      <c r="C13" s="233">
        <v>0</v>
      </c>
      <c r="D13" s="233">
        <v>0</v>
      </c>
      <c r="E13" s="233">
        <v>0</v>
      </c>
      <c r="F13" s="233">
        <v>0</v>
      </c>
      <c r="G13" s="233">
        <v>0</v>
      </c>
      <c r="H13" s="233">
        <f t="shared" si="3"/>
        <v>0</v>
      </c>
      <c r="I13" s="168"/>
    </row>
    <row r="14" spans="2:9" x14ac:dyDescent="0.3">
      <c r="B14" s="21" t="s">
        <v>404</v>
      </c>
      <c r="C14" s="233">
        <v>0</v>
      </c>
      <c r="D14" s="233">
        <v>0</v>
      </c>
      <c r="E14" s="233">
        <v>0</v>
      </c>
      <c r="F14" s="233">
        <v>0</v>
      </c>
      <c r="G14" s="233">
        <v>0</v>
      </c>
      <c r="H14" s="233">
        <f t="shared" si="3"/>
        <v>0</v>
      </c>
      <c r="I14" s="168"/>
    </row>
    <row r="15" spans="2:9" ht="20.95" x14ac:dyDescent="0.3">
      <c r="B15" s="21" t="s">
        <v>405</v>
      </c>
      <c r="C15" s="233">
        <f>+C16+C17</f>
        <v>0</v>
      </c>
      <c r="D15" s="233">
        <f t="shared" ref="D15:G15" si="4">+D16+D17</f>
        <v>0</v>
      </c>
      <c r="E15" s="233">
        <f t="shared" si="4"/>
        <v>0</v>
      </c>
      <c r="F15" s="233">
        <f t="shared" si="4"/>
        <v>0</v>
      </c>
      <c r="G15" s="233">
        <f t="shared" si="4"/>
        <v>0</v>
      </c>
      <c r="H15" s="233">
        <f t="shared" si="3"/>
        <v>0</v>
      </c>
      <c r="I15" s="168"/>
    </row>
    <row r="16" spans="2:9" x14ac:dyDescent="0.3">
      <c r="B16" s="21" t="s">
        <v>406</v>
      </c>
      <c r="C16" s="233">
        <v>0</v>
      </c>
      <c r="D16" s="233">
        <v>0</v>
      </c>
      <c r="E16" s="233">
        <v>0</v>
      </c>
      <c r="F16" s="233">
        <v>0</v>
      </c>
      <c r="G16" s="233">
        <v>0</v>
      </c>
      <c r="H16" s="233">
        <f t="shared" si="3"/>
        <v>0</v>
      </c>
      <c r="I16" s="168"/>
    </row>
    <row r="17" spans="2:10" x14ac:dyDescent="0.3">
      <c r="B17" s="21" t="s">
        <v>407</v>
      </c>
      <c r="C17" s="233">
        <v>0</v>
      </c>
      <c r="D17" s="233">
        <v>0</v>
      </c>
      <c r="E17" s="233">
        <v>0</v>
      </c>
      <c r="F17" s="233">
        <v>0</v>
      </c>
      <c r="G17" s="233">
        <v>0</v>
      </c>
      <c r="H17" s="233">
        <f t="shared" si="3"/>
        <v>0</v>
      </c>
      <c r="I17" s="168"/>
    </row>
    <row r="18" spans="2:10" x14ac:dyDescent="0.3">
      <c r="B18" s="21" t="s">
        <v>408</v>
      </c>
      <c r="C18" s="233">
        <v>0</v>
      </c>
      <c r="D18" s="233">
        <v>0</v>
      </c>
      <c r="E18" s="233">
        <v>0</v>
      </c>
      <c r="F18" s="233">
        <v>0</v>
      </c>
      <c r="G18" s="233">
        <v>0</v>
      </c>
      <c r="H18" s="233">
        <f t="shared" si="3"/>
        <v>0</v>
      </c>
      <c r="I18" s="168"/>
    </row>
    <row r="19" spans="2:10" x14ac:dyDescent="0.3">
      <c r="B19" s="21"/>
      <c r="C19" s="235"/>
      <c r="D19" s="236"/>
      <c r="E19" s="236"/>
      <c r="F19" s="236"/>
      <c r="G19" s="236"/>
      <c r="H19" s="236"/>
      <c r="I19" s="169"/>
    </row>
    <row r="20" spans="2:10" x14ac:dyDescent="0.3">
      <c r="B20" s="92" t="s">
        <v>409</v>
      </c>
      <c r="C20" s="231">
        <f>+C21+C22+C23+C26+C27+C30</f>
        <v>40701966</v>
      </c>
      <c r="D20" s="232">
        <f t="shared" ref="D20:G20" si="5">+D21+D22+D23+D26+D27+D30</f>
        <v>0</v>
      </c>
      <c r="E20" s="231">
        <f>+E21+E22+E23+E26+E27+E30</f>
        <v>40701966</v>
      </c>
      <c r="F20" s="231">
        <f t="shared" si="5"/>
        <v>17497928.719999999</v>
      </c>
      <c r="G20" s="231">
        <f t="shared" si="5"/>
        <v>17097040.989999998</v>
      </c>
      <c r="H20" s="232">
        <f>+E20-F20</f>
        <v>23204037.280000001</v>
      </c>
      <c r="I20" s="170"/>
      <c r="J20" s="5"/>
    </row>
    <row r="21" spans="2:10" x14ac:dyDescent="0.3">
      <c r="B21" s="91" t="s">
        <v>399</v>
      </c>
      <c r="C21" s="233">
        <v>40701966</v>
      </c>
      <c r="D21" s="233">
        <v>0</v>
      </c>
      <c r="E21" s="233">
        <f>C21+D21</f>
        <v>40701966</v>
      </c>
      <c r="F21" s="233">
        <v>17497928.719999999</v>
      </c>
      <c r="G21" s="233">
        <v>17097040.989999998</v>
      </c>
      <c r="H21" s="233">
        <f>+E21-F21</f>
        <v>23204037.280000001</v>
      </c>
      <c r="I21" s="171"/>
      <c r="J21" s="5"/>
    </row>
    <row r="22" spans="2:10" x14ac:dyDescent="0.3">
      <c r="B22" s="91" t="s">
        <v>400</v>
      </c>
      <c r="C22" s="233">
        <v>0</v>
      </c>
      <c r="D22" s="233">
        <v>0</v>
      </c>
      <c r="E22" s="233">
        <v>0</v>
      </c>
      <c r="F22" s="233">
        <v>0</v>
      </c>
      <c r="G22" s="233">
        <v>0</v>
      </c>
      <c r="H22" s="233">
        <f t="shared" ref="H22" si="6">+E22-F22</f>
        <v>0</v>
      </c>
      <c r="I22" s="171"/>
      <c r="J22" s="5"/>
    </row>
    <row r="23" spans="2:10" x14ac:dyDescent="0.3">
      <c r="B23" s="91" t="s">
        <v>401</v>
      </c>
      <c r="C23" s="233">
        <f>+C24+C25</f>
        <v>0</v>
      </c>
      <c r="D23" s="233">
        <f t="shared" ref="D23:G25" si="7">+D24+D25</f>
        <v>0</v>
      </c>
      <c r="E23" s="233">
        <f t="shared" si="7"/>
        <v>0</v>
      </c>
      <c r="F23" s="233">
        <f t="shared" si="7"/>
        <v>0</v>
      </c>
      <c r="G23" s="233">
        <f t="shared" si="7"/>
        <v>0</v>
      </c>
      <c r="H23" s="233">
        <f>+E23-F23</f>
        <v>0</v>
      </c>
      <c r="I23" s="168"/>
      <c r="J23" s="5"/>
    </row>
    <row r="24" spans="2:10" x14ac:dyDescent="0.3">
      <c r="B24" s="91" t="s">
        <v>402</v>
      </c>
      <c r="C24" s="233">
        <f>+C25+C26</f>
        <v>0</v>
      </c>
      <c r="D24" s="233">
        <f t="shared" si="7"/>
        <v>0</v>
      </c>
      <c r="E24" s="233">
        <f t="shared" si="7"/>
        <v>0</v>
      </c>
      <c r="F24" s="233">
        <f t="shared" si="7"/>
        <v>0</v>
      </c>
      <c r="G24" s="233">
        <f t="shared" si="7"/>
        <v>0</v>
      </c>
      <c r="H24" s="233">
        <f t="shared" ref="H24:H30" si="8">+E24-F24</f>
        <v>0</v>
      </c>
      <c r="I24" s="168"/>
      <c r="J24" s="5"/>
    </row>
    <row r="25" spans="2:10" x14ac:dyDescent="0.3">
      <c r="B25" s="21" t="s">
        <v>403</v>
      </c>
      <c r="C25" s="233">
        <f>+C26+C27</f>
        <v>0</v>
      </c>
      <c r="D25" s="233">
        <f t="shared" si="7"/>
        <v>0</v>
      </c>
      <c r="E25" s="233">
        <f t="shared" si="7"/>
        <v>0</v>
      </c>
      <c r="F25" s="233">
        <f t="shared" si="7"/>
        <v>0</v>
      </c>
      <c r="G25" s="233">
        <f t="shared" si="7"/>
        <v>0</v>
      </c>
      <c r="H25" s="233">
        <f t="shared" si="8"/>
        <v>0</v>
      </c>
      <c r="I25" s="168"/>
    </row>
    <row r="26" spans="2:10" x14ac:dyDescent="0.3">
      <c r="B26" s="21" t="s">
        <v>404</v>
      </c>
      <c r="C26" s="233">
        <v>0</v>
      </c>
      <c r="D26" s="233">
        <v>0</v>
      </c>
      <c r="E26" s="233">
        <v>0</v>
      </c>
      <c r="F26" s="233">
        <v>0</v>
      </c>
      <c r="G26" s="233">
        <v>0</v>
      </c>
      <c r="H26" s="233">
        <f t="shared" si="8"/>
        <v>0</v>
      </c>
      <c r="I26" s="168"/>
    </row>
    <row r="27" spans="2:10" ht="20.95" x14ac:dyDescent="0.3">
      <c r="B27" s="21" t="s">
        <v>405</v>
      </c>
      <c r="C27" s="233">
        <f>+C28+C29</f>
        <v>0</v>
      </c>
      <c r="D27" s="233">
        <f t="shared" ref="D27:G27" si="9">+D28+D29</f>
        <v>0</v>
      </c>
      <c r="E27" s="233">
        <f t="shared" si="9"/>
        <v>0</v>
      </c>
      <c r="F27" s="233">
        <f t="shared" si="9"/>
        <v>0</v>
      </c>
      <c r="G27" s="233">
        <f t="shared" si="9"/>
        <v>0</v>
      </c>
      <c r="H27" s="233">
        <f>+H28+H29</f>
        <v>0</v>
      </c>
      <c r="I27" s="168"/>
    </row>
    <row r="28" spans="2:10" x14ac:dyDescent="0.3">
      <c r="B28" s="21" t="s">
        <v>406</v>
      </c>
      <c r="C28" s="233">
        <v>0</v>
      </c>
      <c r="D28" s="233">
        <v>0</v>
      </c>
      <c r="E28" s="233">
        <v>0</v>
      </c>
      <c r="F28" s="233">
        <v>0</v>
      </c>
      <c r="G28" s="233">
        <v>0</v>
      </c>
      <c r="H28" s="233">
        <f t="shared" si="8"/>
        <v>0</v>
      </c>
      <c r="I28" s="168"/>
    </row>
    <row r="29" spans="2:10" x14ac:dyDescent="0.3">
      <c r="B29" s="21" t="s">
        <v>407</v>
      </c>
      <c r="C29" s="233">
        <v>0</v>
      </c>
      <c r="D29" s="233">
        <v>0</v>
      </c>
      <c r="E29" s="233">
        <v>0</v>
      </c>
      <c r="F29" s="233">
        <v>0</v>
      </c>
      <c r="G29" s="233">
        <v>0</v>
      </c>
      <c r="H29" s="233">
        <f t="shared" si="8"/>
        <v>0</v>
      </c>
      <c r="I29" s="168"/>
    </row>
    <row r="30" spans="2:10" x14ac:dyDescent="0.3">
      <c r="B30" s="21" t="s">
        <v>408</v>
      </c>
      <c r="C30" s="233">
        <v>0</v>
      </c>
      <c r="D30" s="233">
        <v>0</v>
      </c>
      <c r="E30" s="233">
        <v>0</v>
      </c>
      <c r="F30" s="233">
        <v>0</v>
      </c>
      <c r="G30" s="233">
        <v>0</v>
      </c>
      <c r="H30" s="233">
        <f t="shared" si="8"/>
        <v>0</v>
      </c>
      <c r="I30" s="168"/>
    </row>
    <row r="31" spans="2:10" x14ac:dyDescent="0.3">
      <c r="B31" s="20" t="s">
        <v>410</v>
      </c>
      <c r="C31" s="361">
        <f>+C8+C20</f>
        <v>48930084</v>
      </c>
      <c r="D31" s="362">
        <f t="shared" ref="D31:H31" si="10">+D8+D20</f>
        <v>0</v>
      </c>
      <c r="E31" s="361">
        <f t="shared" si="10"/>
        <v>48930084</v>
      </c>
      <c r="F31" s="361">
        <f t="shared" si="10"/>
        <v>21195148.419999998</v>
      </c>
      <c r="G31" s="361">
        <f t="shared" si="10"/>
        <v>20794260.689999998</v>
      </c>
      <c r="H31" s="361">
        <f t="shared" si="10"/>
        <v>27734935.580000002</v>
      </c>
      <c r="I31" s="172"/>
    </row>
    <row r="32" spans="2:10" ht="11.3" customHeight="1" thickBot="1" x14ac:dyDescent="0.35">
      <c r="B32" s="22"/>
      <c r="C32" s="23"/>
      <c r="D32" s="24"/>
      <c r="E32" s="24"/>
      <c r="F32" s="24"/>
      <c r="G32" s="24"/>
      <c r="H32" s="24"/>
      <c r="I32" s="169"/>
    </row>
    <row r="36" spans="2:10" x14ac:dyDescent="0.3">
      <c r="B36" s="145"/>
      <c r="C36" s="146"/>
      <c r="D36" s="146"/>
      <c r="E36" s="146"/>
      <c r="F36" s="146"/>
      <c r="G36" s="146"/>
      <c r="H36" s="146"/>
      <c r="I36" s="146"/>
      <c r="J36" s="146"/>
    </row>
    <row r="37" spans="2:10" x14ac:dyDescent="0.3">
      <c r="B37" s="145"/>
      <c r="C37" s="147"/>
      <c r="D37" s="147"/>
      <c r="E37" s="148"/>
      <c r="F37" s="148"/>
      <c r="G37" s="148"/>
      <c r="H37" s="147"/>
      <c r="I37" s="147"/>
      <c r="J37" s="146"/>
    </row>
    <row r="38" spans="2:10" x14ac:dyDescent="0.3">
      <c r="B38" s="145"/>
      <c r="C38" s="147"/>
      <c r="D38" s="147"/>
      <c r="E38" s="148"/>
      <c r="F38" s="148"/>
      <c r="G38" s="148"/>
      <c r="H38" s="147"/>
      <c r="I38" s="147"/>
      <c r="J38" s="146"/>
    </row>
    <row r="39" spans="2:10" x14ac:dyDescent="0.3">
      <c r="B39" s="145"/>
      <c r="C39" s="147"/>
      <c r="D39" s="147"/>
      <c r="E39" s="148"/>
      <c r="F39" s="148"/>
      <c r="G39" s="148"/>
      <c r="H39" s="147"/>
      <c r="I39" s="147"/>
      <c r="J39" s="146"/>
    </row>
    <row r="40" spans="2:10" x14ac:dyDescent="0.3">
      <c r="B40" s="145"/>
      <c r="C40" s="147"/>
      <c r="D40" s="147"/>
      <c r="E40" s="148"/>
      <c r="F40" s="148"/>
      <c r="G40" s="148"/>
      <c r="H40" s="147"/>
      <c r="I40" s="147"/>
      <c r="J40" s="146"/>
    </row>
    <row r="41" spans="2:10" x14ac:dyDescent="0.3">
      <c r="B41" s="145"/>
      <c r="C41" s="147"/>
      <c r="D41" s="149"/>
      <c r="E41" s="148"/>
      <c r="F41" s="148"/>
      <c r="G41" s="148"/>
      <c r="H41" s="149"/>
      <c r="I41" s="149"/>
      <c r="J41" s="146"/>
    </row>
    <row r="42" spans="2:10" x14ac:dyDescent="0.3">
      <c r="B42" s="145"/>
      <c r="C42" s="147"/>
      <c r="D42" s="147"/>
      <c r="E42" s="148"/>
      <c r="F42" s="148"/>
      <c r="G42" s="148"/>
      <c r="H42" s="147"/>
      <c r="I42" s="147"/>
      <c r="J42" s="146"/>
    </row>
    <row r="43" spans="2:10" x14ac:dyDescent="0.3">
      <c r="B43" s="145"/>
      <c r="C43" s="147"/>
      <c r="D43" s="147"/>
      <c r="E43" s="148"/>
      <c r="F43" s="148"/>
      <c r="G43" s="148"/>
      <c r="H43" s="147"/>
      <c r="I43" s="147"/>
      <c r="J43" s="146"/>
    </row>
    <row r="44" spans="2:10" x14ac:dyDescent="0.3">
      <c r="B44" s="145"/>
      <c r="C44" s="146"/>
      <c r="D44" s="146"/>
      <c r="E44" s="146"/>
      <c r="F44" s="146"/>
      <c r="G44" s="146"/>
      <c r="H44" s="146"/>
      <c r="I44" s="146"/>
      <c r="J44" s="146"/>
    </row>
    <row r="45" spans="2:10" x14ac:dyDescent="0.3">
      <c r="B45" s="145"/>
      <c r="C45" s="146"/>
      <c r="D45" s="146"/>
      <c r="E45" s="146"/>
      <c r="F45" s="146"/>
      <c r="G45" s="146"/>
      <c r="H45" s="146"/>
      <c r="I45" s="146"/>
      <c r="J45" s="146"/>
    </row>
    <row r="46" spans="2:10" x14ac:dyDescent="0.3">
      <c r="B46" s="145"/>
      <c r="C46" s="146"/>
      <c r="D46" s="146"/>
      <c r="E46" s="146"/>
      <c r="F46" s="146"/>
      <c r="G46" s="146"/>
      <c r="H46" s="146"/>
      <c r="I46" s="146"/>
      <c r="J46" s="146"/>
    </row>
    <row r="47" spans="2:10" x14ac:dyDescent="0.3">
      <c r="B47" s="145"/>
      <c r="C47" s="146"/>
      <c r="D47" s="146"/>
      <c r="E47" s="146"/>
      <c r="F47" s="146"/>
      <c r="G47" s="146"/>
      <c r="H47" s="146"/>
      <c r="I47" s="146"/>
      <c r="J47" s="146"/>
    </row>
  </sheetData>
  <mergeCells count="7">
    <mergeCell ref="B2:H2"/>
    <mergeCell ref="B3:H3"/>
    <mergeCell ref="B4:H4"/>
    <mergeCell ref="B5:H5"/>
    <mergeCell ref="B6:B7"/>
    <mergeCell ref="C6:G6"/>
    <mergeCell ref="H6:H7"/>
  </mergeCells>
  <pageMargins left="0.74803149606299213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ANEXO I-F1 ESFD</vt:lpstr>
      <vt:lpstr>F-2 InfAnaDeudaPubOP</vt:lpstr>
      <vt:lpstr>F-3 InfAnaObligDifFinan</vt:lpstr>
      <vt:lpstr>F-4 BALANCE PRESUP</vt:lpstr>
      <vt:lpstr>F-5 EA DE INGRESOS DETALLADA</vt:lpstr>
      <vt:lpstr>F-6a  EAEPED-COG </vt:lpstr>
      <vt:lpstr>F-6b EAEPED-CA</vt:lpstr>
      <vt:lpstr>F-6C EAEPED-CF</vt:lpstr>
      <vt:lpstr>F-6d EAEPED-CSPC</vt:lpstr>
      <vt:lpstr>'ANEXO I-F1 ESFD'!Área_de_impresión</vt:lpstr>
      <vt:lpstr>'F-2 InfAnaDeudaPubOP'!Área_de_impresión</vt:lpstr>
      <vt:lpstr>'F-4 BALANCE PRESUP'!Área_de_impresión</vt:lpstr>
      <vt:lpstr>'F-5 EA DE INGRESOS DETALLADA'!Área_de_impresión</vt:lpstr>
      <vt:lpstr>'F-6a  EAEPED-COG '!Área_de_impresión</vt:lpstr>
      <vt:lpstr>'F-6b EAEPED-CA'!Área_de_impresión</vt:lpstr>
      <vt:lpstr>'F-6C EAEPED-CF'!Área_de_impresión</vt:lpstr>
      <vt:lpstr>'ANEXO I-F1 ESFD'!Títulos_a_imprimir</vt:lpstr>
      <vt:lpstr>'F-2 InfAnaDeudaPubOP'!Títulos_a_imprimir</vt:lpstr>
      <vt:lpstr>'F-3 InfAnaObligDifFinan'!Títulos_a_imprimir</vt:lpstr>
      <vt:lpstr>'F-4 BALANCE PRESUP'!Títulos_a_imprimir</vt:lpstr>
      <vt:lpstr>'F-5 EA DE INGRESOS DETALLADA'!Títulos_a_imprimir</vt:lpstr>
      <vt:lpstr>'F-6a  EAEPED-COG '!Títulos_a_imprimir</vt:lpstr>
      <vt:lpstr>'F-6b EAEPED-CA'!Títulos_a_imprimir</vt:lpstr>
      <vt:lpstr>'F-6C EAEPED-CF'!Títulos_a_imprimir</vt:lpstr>
      <vt:lpstr>'F-6d EAEPED-CSPC'!Títulos_a_imprimir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Jose Antonio Chable</cp:lastModifiedBy>
  <cp:lastPrinted>2021-08-10T18:16:15Z</cp:lastPrinted>
  <dcterms:created xsi:type="dcterms:W3CDTF">2016-10-13T16:57:53Z</dcterms:created>
  <dcterms:modified xsi:type="dcterms:W3CDTF">2021-08-10T18:23:37Z</dcterms:modified>
</cp:coreProperties>
</file>