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18" yWindow="-118" windowWidth="20736" windowHeight="11167" tabRatio="691"/>
  </bookViews>
  <sheets>
    <sheet name="ANEXO I-F1 ESFD" sheetId="1" r:id="rId1"/>
    <sheet name="F-2 InfAnaDeudaPubOP" sheetId="2" r:id="rId2"/>
    <sheet name="F-3 InfAnaObligDifFinan" sheetId="3" r:id="rId3"/>
    <sheet name="F-4 BALANCE PRESUP" sheetId="4" r:id="rId4"/>
    <sheet name="F-5 EA DE INGRESOS DETALLADA" sheetId="5" r:id="rId5"/>
    <sheet name="F-6a  EAEPED-COG " sheetId="6" r:id="rId6"/>
    <sheet name="F-6b EAEPED-CA" sheetId="7" r:id="rId7"/>
    <sheet name="F-6C EAEPED-CF" sheetId="8" r:id="rId8"/>
    <sheet name="F-6d EAEPED-CSPC" sheetId="9" r:id="rId9"/>
  </sheets>
  <definedNames>
    <definedName name="_xlnm.Print_Area" localSheetId="0">'ANEXO I-F1 ESFD'!$A$1:$F$89</definedName>
    <definedName name="_xlnm.Print_Area" localSheetId="1">'F-2 InfAnaDeudaPubOP'!$A$1:$J$41</definedName>
    <definedName name="_xlnm.Print_Area" localSheetId="3">'F-4 BALANCE PRESUP'!$A$1:$E$90</definedName>
    <definedName name="_xlnm.Print_Area" localSheetId="4">'F-5 EA DE INGRESOS DETALLADA'!$A$1:$I$82</definedName>
    <definedName name="_xlnm.Print_Area" localSheetId="5">'F-6a  EAEPED-COG '!$A$1:$H$168</definedName>
    <definedName name="_xlnm.Print_Area" localSheetId="6">'F-6b EAEPED-CA'!$A$1:$I$70</definedName>
    <definedName name="_xlnm.Print_Titles" localSheetId="0">'ANEXO I-F1 ESFD'!$1:$5</definedName>
    <definedName name="_xlnm.Print_Titles" localSheetId="1">'F-2 InfAnaDeudaPubOP'!$5:$6</definedName>
    <definedName name="_xlnm.Print_Titles" localSheetId="2">'F-3 InfAnaObligDifFinan'!$5:$5</definedName>
    <definedName name="_xlnm.Print_Titles" localSheetId="3">'F-4 BALANCE PRESUP'!$1:$4</definedName>
    <definedName name="_xlnm.Print_Titles" localSheetId="4">'F-5 EA DE INGRESOS DETALLADA'!$1:$7</definedName>
    <definedName name="_xlnm.Print_Titles" localSheetId="5">'F-6a  EAEPED-COG '!$1:$7</definedName>
    <definedName name="_xlnm.Print_Titles" localSheetId="6">'F-6b EAEPED-CA'!$6:$7</definedName>
    <definedName name="_xlnm.Print_Titles" localSheetId="7">'F-6C EAEPED-CF'!$1:$7</definedName>
    <definedName name="_xlnm.Print_Titles" localSheetId="8">'F-6d EAEPED-CSPC'!$6:$7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4" l="1"/>
  <c r="E20" i="7" l="1"/>
  <c r="E21" i="7"/>
  <c r="E22" i="7"/>
  <c r="E23" i="7"/>
  <c r="E24" i="7"/>
  <c r="E25" i="7"/>
  <c r="E26" i="7"/>
  <c r="E27" i="7"/>
  <c r="E28" i="7"/>
  <c r="E29" i="7"/>
  <c r="E12" i="7"/>
  <c r="E13" i="7"/>
  <c r="E14" i="7"/>
  <c r="E15" i="7"/>
  <c r="E16" i="7"/>
  <c r="E17" i="7"/>
  <c r="E18" i="7"/>
  <c r="E19" i="7"/>
  <c r="E11" i="7"/>
  <c r="E36" i="6"/>
  <c r="E35" i="6"/>
  <c r="E34" i="6"/>
  <c r="E33" i="6"/>
  <c r="E32" i="6"/>
  <c r="E31" i="6"/>
  <c r="E30" i="6"/>
  <c r="E29" i="6"/>
  <c r="E28" i="6"/>
  <c r="E23" i="6"/>
  <c r="I35" i="5"/>
  <c r="F35" i="5"/>
  <c r="D59" i="4"/>
  <c r="C77" i="4"/>
  <c r="C71" i="4"/>
  <c r="G17" i="2"/>
  <c r="B8" i="1"/>
  <c r="H21" i="9" l="1"/>
  <c r="H9" i="9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33" i="7"/>
  <c r="H29" i="6"/>
  <c r="H30" i="6"/>
  <c r="H31" i="6"/>
  <c r="H32" i="6"/>
  <c r="H33" i="6"/>
  <c r="H34" i="6"/>
  <c r="H35" i="6"/>
  <c r="H36" i="6"/>
  <c r="H11" i="6"/>
  <c r="H16" i="6"/>
  <c r="G9" i="6"/>
  <c r="H41" i="6"/>
  <c r="C20" i="8" l="1"/>
  <c r="F20" i="8" l="1"/>
  <c r="G20" i="8"/>
  <c r="C29" i="8"/>
  <c r="D29" i="8"/>
  <c r="E29" i="8"/>
  <c r="F29" i="8"/>
  <c r="G29" i="8"/>
  <c r="H29" i="8" l="1"/>
  <c r="B40" i="1" l="1"/>
  <c r="C40" i="1"/>
  <c r="G17" i="6" l="1"/>
  <c r="C59" i="4"/>
  <c r="D77" i="4"/>
  <c r="B16" i="4" l="1"/>
  <c r="D10" i="7" l="1"/>
  <c r="D8" i="7" s="1"/>
  <c r="H29" i="7" l="1"/>
  <c r="G10" i="7"/>
  <c r="F10" i="7"/>
  <c r="C10" i="7"/>
  <c r="B59" i="4" l="1"/>
  <c r="B13" i="4"/>
  <c r="B9" i="4"/>
  <c r="B21" i="4" l="1"/>
  <c r="B23" i="4" s="1"/>
  <c r="B25" i="4" s="1"/>
  <c r="E25" i="8"/>
  <c r="E20" i="8" s="1"/>
  <c r="H116" i="6"/>
  <c r="H103" i="6"/>
  <c r="E108" i="6"/>
  <c r="E100" i="6"/>
  <c r="E97" i="6"/>
  <c r="E95" i="6"/>
  <c r="C102" i="6"/>
  <c r="E91" i="6"/>
  <c r="E90" i="6"/>
  <c r="H89" i="6"/>
  <c r="H88" i="6"/>
  <c r="H87" i="6"/>
  <c r="H86" i="6"/>
  <c r="H85" i="6"/>
  <c r="C27" i="6"/>
  <c r="C9" i="6"/>
  <c r="E10" i="7" l="1"/>
  <c r="D54" i="7"/>
  <c r="D32" i="7"/>
  <c r="D30" i="7" l="1"/>
  <c r="D66" i="7" s="1"/>
  <c r="H25" i="8" l="1"/>
  <c r="H20" i="8" s="1"/>
  <c r="H62" i="8"/>
  <c r="G54" i="7"/>
  <c r="F54" i="7"/>
  <c r="C54" i="7"/>
  <c r="H65" i="7"/>
  <c r="H64" i="7"/>
  <c r="H63" i="7"/>
  <c r="H62" i="7"/>
  <c r="H61" i="7"/>
  <c r="H60" i="7"/>
  <c r="H59" i="7"/>
  <c r="H58" i="7"/>
  <c r="H57" i="7"/>
  <c r="H56" i="7"/>
  <c r="H55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11" i="7"/>
  <c r="D102" i="6"/>
  <c r="H10" i="7" l="1"/>
  <c r="H54" i="7"/>
  <c r="E54" i="7"/>
  <c r="F37" i="6"/>
  <c r="G37" i="6"/>
  <c r="I53" i="5" l="1"/>
  <c r="F62" i="1" l="1"/>
  <c r="F8" i="1"/>
  <c r="C59" i="1"/>
  <c r="C37" i="1"/>
  <c r="C30" i="1"/>
  <c r="C24" i="1"/>
  <c r="C16" i="1"/>
  <c r="C8" i="1"/>
  <c r="C46" i="1" l="1"/>
  <c r="C61" i="1" s="1"/>
  <c r="D37" i="6" l="1"/>
  <c r="H105" i="6" l="1"/>
  <c r="G47" i="5"/>
  <c r="H47" i="5"/>
  <c r="D79" i="4" l="1"/>
  <c r="C79" i="4"/>
  <c r="B77" i="4"/>
  <c r="D71" i="4"/>
  <c r="C53" i="4"/>
  <c r="D53" i="4"/>
  <c r="B53" i="4"/>
  <c r="C17" i="4"/>
  <c r="D17" i="4"/>
  <c r="C73" i="4" l="1"/>
  <c r="C81" i="4" l="1"/>
  <c r="C83" i="4" s="1"/>
  <c r="C8" i="7"/>
  <c r="C32" i="7"/>
  <c r="C30" i="7" s="1"/>
  <c r="C66" i="7" l="1"/>
  <c r="H108" i="6"/>
  <c r="E26" i="6"/>
  <c r="E25" i="6"/>
  <c r="E24" i="6"/>
  <c r="E22" i="6"/>
  <c r="H22" i="6" s="1"/>
  <c r="E21" i="6"/>
  <c r="H21" i="6" s="1"/>
  <c r="E20" i="6"/>
  <c r="H20" i="6" s="1"/>
  <c r="E19" i="6"/>
  <c r="E18" i="6"/>
  <c r="E13" i="6"/>
  <c r="H14" i="6"/>
  <c r="E15" i="6"/>
  <c r="H15" i="6" s="1"/>
  <c r="H26" i="6"/>
  <c r="H25" i="6"/>
  <c r="H24" i="6"/>
  <c r="H19" i="6"/>
  <c r="H18" i="6"/>
  <c r="H10" i="6"/>
  <c r="H101" i="6" l="1"/>
  <c r="H96" i="6"/>
  <c r="H93" i="6"/>
  <c r="H91" i="6"/>
  <c r="H13" i="6" l="1"/>
  <c r="G27" i="6"/>
  <c r="F27" i="6"/>
  <c r="D27" i="6"/>
  <c r="F17" i="6"/>
  <c r="D17" i="6"/>
  <c r="F9" i="6"/>
  <c r="D9" i="6"/>
  <c r="C37" i="6"/>
  <c r="C17" i="6"/>
  <c r="F8" i="6" l="1"/>
  <c r="E37" i="6"/>
  <c r="E17" i="6"/>
  <c r="H23" i="6"/>
  <c r="D8" i="6"/>
  <c r="E9" i="6"/>
  <c r="H12" i="6"/>
  <c r="G8" i="6"/>
  <c r="I60" i="5"/>
  <c r="E57" i="8" l="1"/>
  <c r="H109" i="6" l="1"/>
  <c r="G8" i="7"/>
  <c r="F8" i="7"/>
  <c r="E32" i="7"/>
  <c r="E30" i="7" s="1"/>
  <c r="F32" i="7"/>
  <c r="G32" i="7"/>
  <c r="G30" i="7" l="1"/>
  <c r="G66" i="7" s="1"/>
  <c r="F30" i="7"/>
  <c r="F66" i="7" s="1"/>
  <c r="E84" i="6" l="1"/>
  <c r="F47" i="5"/>
  <c r="B22" i="4"/>
  <c r="E8" i="7" l="1"/>
  <c r="E66" i="7" s="1"/>
  <c r="G15" i="2"/>
  <c r="F74" i="1" l="1"/>
  <c r="F67" i="1"/>
  <c r="F56" i="1"/>
  <c r="F41" i="1"/>
  <c r="F37" i="1"/>
  <c r="F30" i="1"/>
  <c r="F26" i="1"/>
  <c r="F22" i="1"/>
  <c r="F18" i="1"/>
  <c r="F78" i="1" l="1"/>
  <c r="F46" i="1"/>
  <c r="F58" i="1" s="1"/>
  <c r="F80" i="1" l="1"/>
  <c r="H156" i="6"/>
  <c r="H32" i="7" l="1"/>
  <c r="H30" i="7" s="1"/>
  <c r="H111" i="6"/>
  <c r="H110" i="6"/>
  <c r="H107" i="6"/>
  <c r="H106" i="6"/>
  <c r="H104" i="6"/>
  <c r="H99" i="6"/>
  <c r="H98" i="6"/>
  <c r="H94" i="6"/>
  <c r="H8" i="7" l="1"/>
  <c r="H66" i="7" s="1"/>
  <c r="H102" i="6"/>
  <c r="D13" i="4"/>
  <c r="H90" i="6" l="1"/>
  <c r="C9" i="4" l="1"/>
  <c r="I17" i="2" l="1"/>
  <c r="H17" i="2"/>
  <c r="H39" i="6" l="1"/>
  <c r="H40" i="6"/>
  <c r="H42" i="6"/>
  <c r="H43" i="6"/>
  <c r="H44" i="6"/>
  <c r="H45" i="6"/>
  <c r="H46" i="6"/>
  <c r="H47" i="6"/>
  <c r="H38" i="6"/>
  <c r="G102" i="6"/>
  <c r="F102" i="6"/>
  <c r="E102" i="6"/>
  <c r="D92" i="6"/>
  <c r="F92" i="6"/>
  <c r="G92" i="6"/>
  <c r="C92" i="6"/>
  <c r="D84" i="6"/>
  <c r="F84" i="6"/>
  <c r="G84" i="6"/>
  <c r="C84" i="6"/>
  <c r="I33" i="5"/>
  <c r="I34" i="5"/>
  <c r="I36" i="5"/>
  <c r="I37" i="5"/>
  <c r="H37" i="6" l="1"/>
  <c r="H17" i="6"/>
  <c r="H9" i="6"/>
  <c r="G27" i="9"/>
  <c r="F27" i="9"/>
  <c r="E27" i="9"/>
  <c r="D27" i="9"/>
  <c r="C27" i="9"/>
  <c r="D47" i="5"/>
  <c r="D29" i="5"/>
  <c r="B73" i="4"/>
  <c r="B81" i="4" s="1"/>
  <c r="B83" i="4" s="1"/>
  <c r="B55" i="4"/>
  <c r="B63" i="4" s="1"/>
  <c r="E67" i="1" l="1"/>
  <c r="H48" i="8"/>
  <c r="G112" i="6"/>
  <c r="G83" i="6" s="1"/>
  <c r="G158" i="6" s="1"/>
  <c r="F112" i="6"/>
  <c r="F83" i="6" s="1"/>
  <c r="F158" i="6" s="1"/>
  <c r="E112" i="6"/>
  <c r="D112" i="6"/>
  <c r="D83" i="6" s="1"/>
  <c r="D158" i="6" s="1"/>
  <c r="E92" i="6" l="1"/>
  <c r="H92" i="6" s="1"/>
  <c r="E83" i="6" l="1"/>
  <c r="E30" i="1"/>
  <c r="E8" i="1"/>
  <c r="H30" i="9" l="1"/>
  <c r="H18" i="9"/>
  <c r="H17" i="9"/>
  <c r="H16" i="9"/>
  <c r="H14" i="9"/>
  <c r="H13" i="9"/>
  <c r="H12" i="9"/>
  <c r="H10" i="9"/>
  <c r="H78" i="6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1" i="8"/>
  <c r="H60" i="8"/>
  <c r="H59" i="8"/>
  <c r="H58" i="8"/>
  <c r="H55" i="8"/>
  <c r="H54" i="8"/>
  <c r="H53" i="8"/>
  <c r="H52" i="8"/>
  <c r="H51" i="8"/>
  <c r="H50" i="8"/>
  <c r="H49" i="8"/>
  <c r="I44" i="5"/>
  <c r="H48" i="6" l="1"/>
  <c r="H49" i="6"/>
  <c r="H50" i="6"/>
  <c r="H51" i="6"/>
  <c r="H52" i="6"/>
  <c r="H53" i="6"/>
  <c r="H54" i="6"/>
  <c r="H55" i="6"/>
  <c r="H56" i="6"/>
  <c r="H58" i="6"/>
  <c r="H59" i="6"/>
  <c r="H60" i="6"/>
  <c r="H62" i="6"/>
  <c r="H63" i="6"/>
  <c r="H64" i="6"/>
  <c r="H65" i="6"/>
  <c r="H66" i="6"/>
  <c r="H67" i="6"/>
  <c r="H68" i="6"/>
  <c r="H69" i="6"/>
  <c r="H71" i="6"/>
  <c r="H72" i="6"/>
  <c r="H73" i="6"/>
  <c r="H75" i="6"/>
  <c r="H76" i="6"/>
  <c r="H77" i="6"/>
  <c r="H79" i="6"/>
  <c r="H80" i="6"/>
  <c r="H81" i="6"/>
  <c r="H113" i="6"/>
  <c r="H114" i="6"/>
  <c r="H115" i="6"/>
  <c r="H117" i="6"/>
  <c r="H118" i="6"/>
  <c r="H119" i="6"/>
  <c r="H120" i="6"/>
  <c r="H121" i="6"/>
  <c r="H123" i="6"/>
  <c r="H124" i="6"/>
  <c r="H125" i="6"/>
  <c r="H126" i="6"/>
  <c r="H127" i="6"/>
  <c r="H128" i="6"/>
  <c r="H129" i="6"/>
  <c r="H130" i="6"/>
  <c r="H131" i="6"/>
  <c r="H133" i="6"/>
  <c r="H134" i="6"/>
  <c r="H135" i="6"/>
  <c r="H137" i="6"/>
  <c r="H138" i="6"/>
  <c r="H139" i="6"/>
  <c r="H140" i="6"/>
  <c r="H141" i="6"/>
  <c r="H142" i="6"/>
  <c r="H143" i="6"/>
  <c r="H144" i="6"/>
  <c r="H146" i="6"/>
  <c r="H147" i="6"/>
  <c r="H148" i="6"/>
  <c r="H150" i="6"/>
  <c r="H151" i="6"/>
  <c r="H152" i="6"/>
  <c r="H153" i="6"/>
  <c r="H154" i="6"/>
  <c r="H155" i="6"/>
  <c r="H112" i="6" l="1"/>
  <c r="H84" i="6"/>
  <c r="I65" i="5"/>
  <c r="I58" i="5"/>
  <c r="I59" i="5"/>
  <c r="I62" i="5"/>
  <c r="I63" i="5"/>
  <c r="I64" i="5"/>
  <c r="I57" i="5"/>
  <c r="I48" i="5"/>
  <c r="I49" i="5"/>
  <c r="I50" i="5"/>
  <c r="I51" i="5"/>
  <c r="I52" i="5"/>
  <c r="I54" i="5"/>
  <c r="I55" i="5"/>
  <c r="I39" i="5"/>
  <c r="I40" i="5"/>
  <c r="I30" i="5"/>
  <c r="I31" i="5"/>
  <c r="I32" i="5"/>
  <c r="I28" i="5"/>
  <c r="I19" i="5"/>
  <c r="I20" i="5"/>
  <c r="I21" i="5"/>
  <c r="I22" i="5"/>
  <c r="I23" i="5"/>
  <c r="I24" i="5"/>
  <c r="I25" i="5"/>
  <c r="I26" i="5"/>
  <c r="I27" i="5"/>
  <c r="I18" i="5"/>
  <c r="I10" i="5"/>
  <c r="I11" i="5"/>
  <c r="I12" i="5"/>
  <c r="I13" i="5"/>
  <c r="I14" i="5"/>
  <c r="I15" i="5"/>
  <c r="I9" i="5"/>
  <c r="I47" i="5" l="1"/>
  <c r="I56" i="5"/>
  <c r="H83" i="6"/>
  <c r="D31" i="2"/>
  <c r="E31" i="2"/>
  <c r="F31" i="2"/>
  <c r="G31" i="2"/>
  <c r="C31" i="2"/>
  <c r="D23" i="2"/>
  <c r="E23" i="2"/>
  <c r="F23" i="2"/>
  <c r="C23" i="2"/>
  <c r="D18" i="2"/>
  <c r="E18" i="2"/>
  <c r="F18" i="2"/>
  <c r="C18" i="2"/>
  <c r="G23" i="2" l="1"/>
  <c r="G18" i="2"/>
  <c r="K8" i="3"/>
  <c r="K9" i="3"/>
  <c r="K10" i="3"/>
  <c r="K11" i="3"/>
  <c r="K12" i="3"/>
  <c r="K14" i="3"/>
  <c r="K15" i="3"/>
  <c r="K16" i="3"/>
  <c r="K17" i="3"/>
  <c r="K18" i="3"/>
  <c r="G9" i="2"/>
  <c r="H9" i="2" s="1"/>
  <c r="I9" i="2" s="1"/>
  <c r="G10" i="2"/>
  <c r="H10" i="2" s="1"/>
  <c r="I10" i="2" s="1"/>
  <c r="G11" i="2"/>
  <c r="H11" i="2" s="1"/>
  <c r="I11" i="2" s="1"/>
  <c r="G13" i="2"/>
  <c r="H13" i="2" s="1"/>
  <c r="I13" i="2" s="1"/>
  <c r="G14" i="2"/>
  <c r="H14" i="2" s="1"/>
  <c r="I14" i="2" s="1"/>
  <c r="H15" i="2"/>
  <c r="I15" i="2" s="1"/>
  <c r="G19" i="2"/>
  <c r="H19" i="2" s="1"/>
  <c r="G20" i="2"/>
  <c r="H20" i="2" s="1"/>
  <c r="I20" i="2" s="1"/>
  <c r="G21" i="2"/>
  <c r="H21" i="2" s="1"/>
  <c r="I21" i="2" s="1"/>
  <c r="G22" i="2"/>
  <c r="H22" i="2" s="1"/>
  <c r="I22" i="2" s="1"/>
  <c r="G24" i="2"/>
  <c r="H24" i="2" s="1"/>
  <c r="G25" i="2"/>
  <c r="H25" i="2" s="1"/>
  <c r="I25" i="2" s="1"/>
  <c r="G26" i="2"/>
  <c r="H26" i="2" s="1"/>
  <c r="I26" i="2" s="1"/>
  <c r="I24" i="2" l="1"/>
  <c r="I23" i="2" s="1"/>
  <c r="H23" i="2"/>
  <c r="I19" i="2"/>
  <c r="I18" i="2" s="1"/>
  <c r="H18" i="2"/>
  <c r="D15" i="9"/>
  <c r="E15" i="9"/>
  <c r="F15" i="9"/>
  <c r="G15" i="9"/>
  <c r="C15" i="9"/>
  <c r="C11" i="9"/>
  <c r="D11" i="9"/>
  <c r="E11" i="9"/>
  <c r="F11" i="9"/>
  <c r="G11" i="9"/>
  <c r="D77" i="8"/>
  <c r="E77" i="8"/>
  <c r="F77" i="8"/>
  <c r="G77" i="8"/>
  <c r="C77" i="8"/>
  <c r="C66" i="8"/>
  <c r="D66" i="8"/>
  <c r="E66" i="8"/>
  <c r="F66" i="8"/>
  <c r="G66" i="8"/>
  <c r="C57" i="8"/>
  <c r="D57" i="8"/>
  <c r="F57" i="8"/>
  <c r="G57" i="8"/>
  <c r="D47" i="8"/>
  <c r="E47" i="8"/>
  <c r="F47" i="8"/>
  <c r="G47" i="8"/>
  <c r="C47" i="8"/>
  <c r="D40" i="8"/>
  <c r="E40" i="8"/>
  <c r="F40" i="8"/>
  <c r="G40" i="8"/>
  <c r="C40" i="8"/>
  <c r="D20" i="8"/>
  <c r="D10" i="8"/>
  <c r="D149" i="6"/>
  <c r="E149" i="6"/>
  <c r="F149" i="6"/>
  <c r="G149" i="6"/>
  <c r="C149" i="6"/>
  <c r="C145" i="6"/>
  <c r="D145" i="6"/>
  <c r="E145" i="6"/>
  <c r="F145" i="6"/>
  <c r="G145" i="6"/>
  <c r="D136" i="6"/>
  <c r="E136" i="6"/>
  <c r="F136" i="6"/>
  <c r="G136" i="6"/>
  <c r="C136" i="6"/>
  <c r="D132" i="6"/>
  <c r="E132" i="6"/>
  <c r="F132" i="6"/>
  <c r="G132" i="6"/>
  <c r="C132" i="6"/>
  <c r="H122" i="6"/>
  <c r="C112" i="6"/>
  <c r="C83" i="6" s="1"/>
  <c r="C74" i="6"/>
  <c r="D74" i="6"/>
  <c r="E74" i="6"/>
  <c r="F74" i="6"/>
  <c r="G74" i="6"/>
  <c r="D70" i="6"/>
  <c r="E70" i="6"/>
  <c r="F70" i="6"/>
  <c r="G70" i="6"/>
  <c r="C70" i="6"/>
  <c r="D61" i="6"/>
  <c r="E61" i="6"/>
  <c r="F61" i="6"/>
  <c r="G61" i="6"/>
  <c r="C61" i="6"/>
  <c r="D57" i="6"/>
  <c r="E57" i="6"/>
  <c r="F57" i="6"/>
  <c r="G57" i="6"/>
  <c r="C57" i="6"/>
  <c r="E77" i="5"/>
  <c r="F77" i="5"/>
  <c r="G77" i="5"/>
  <c r="H77" i="5"/>
  <c r="D77" i="5"/>
  <c r="E69" i="5"/>
  <c r="F69" i="5"/>
  <c r="G69" i="5"/>
  <c r="H69" i="5"/>
  <c r="D69" i="5"/>
  <c r="E61" i="5"/>
  <c r="E56" i="5" s="1"/>
  <c r="F61" i="5"/>
  <c r="G61" i="5"/>
  <c r="H61" i="5"/>
  <c r="H56" i="5" s="1"/>
  <c r="H67" i="5" s="1"/>
  <c r="D61" i="5"/>
  <c r="E47" i="5"/>
  <c r="E38" i="5"/>
  <c r="F38" i="5"/>
  <c r="G38" i="5"/>
  <c r="H38" i="5"/>
  <c r="D38" i="5"/>
  <c r="E29" i="5"/>
  <c r="F29" i="5"/>
  <c r="G29" i="5"/>
  <c r="H29" i="5"/>
  <c r="E16" i="5"/>
  <c r="F16" i="5"/>
  <c r="G16" i="5"/>
  <c r="H16" i="5"/>
  <c r="D16" i="5"/>
  <c r="D73" i="4"/>
  <c r="D81" i="4" s="1"/>
  <c r="C55" i="4"/>
  <c r="C63" i="4" s="1"/>
  <c r="C65" i="4" s="1"/>
  <c r="D55" i="4"/>
  <c r="D63" i="4" s="1"/>
  <c r="D65" i="4" s="1"/>
  <c r="B65" i="4"/>
  <c r="C43" i="4"/>
  <c r="D43" i="4"/>
  <c r="B43" i="4"/>
  <c r="C40" i="4"/>
  <c r="D40" i="4"/>
  <c r="B40" i="4"/>
  <c r="C30" i="4"/>
  <c r="D30" i="4"/>
  <c r="B30" i="4"/>
  <c r="B34" i="4" s="1"/>
  <c r="C13" i="4"/>
  <c r="C21" i="4" s="1"/>
  <c r="D9" i="4"/>
  <c r="D21" i="4" s="1"/>
  <c r="E13" i="3"/>
  <c r="G13" i="3"/>
  <c r="H13" i="3"/>
  <c r="I13" i="3"/>
  <c r="J13" i="3"/>
  <c r="E7" i="3"/>
  <c r="G7" i="3"/>
  <c r="H7" i="3"/>
  <c r="I7" i="3"/>
  <c r="J7" i="3"/>
  <c r="D8" i="2"/>
  <c r="E8" i="2"/>
  <c r="F8" i="2"/>
  <c r="H8" i="2"/>
  <c r="I8" i="2"/>
  <c r="D12" i="2"/>
  <c r="E12" i="2"/>
  <c r="F12" i="2"/>
  <c r="H12" i="2"/>
  <c r="I12" i="2"/>
  <c r="C12" i="2"/>
  <c r="C8" i="2"/>
  <c r="E74" i="1"/>
  <c r="E62" i="1"/>
  <c r="E56" i="1"/>
  <c r="E41" i="1"/>
  <c r="E37" i="1"/>
  <c r="E26" i="1"/>
  <c r="E22" i="1"/>
  <c r="E18" i="1"/>
  <c r="E67" i="5" l="1"/>
  <c r="D23" i="4"/>
  <c r="G56" i="5"/>
  <c r="G67" i="5" s="1"/>
  <c r="F56" i="5"/>
  <c r="F67" i="5" s="1"/>
  <c r="D8" i="9"/>
  <c r="D56" i="5"/>
  <c r="D67" i="5" s="1"/>
  <c r="C23" i="4"/>
  <c r="C25" i="4" s="1"/>
  <c r="C34" i="4" s="1"/>
  <c r="F46" i="8"/>
  <c r="D83" i="4"/>
  <c r="C7" i="2"/>
  <c r="H57" i="6"/>
  <c r="G8" i="9"/>
  <c r="H15" i="9"/>
  <c r="F8" i="9"/>
  <c r="I77" i="5"/>
  <c r="H19" i="3"/>
  <c r="G19" i="3"/>
  <c r="C46" i="8"/>
  <c r="D46" i="8"/>
  <c r="D9" i="8"/>
  <c r="H149" i="6"/>
  <c r="G46" i="8"/>
  <c r="F9" i="8"/>
  <c r="H57" i="8"/>
  <c r="H42" i="5"/>
  <c r="H72" i="5" s="1"/>
  <c r="G42" i="5"/>
  <c r="E42" i="5"/>
  <c r="E72" i="5" s="1"/>
  <c r="B47" i="4"/>
  <c r="D47" i="4"/>
  <c r="J19" i="3"/>
  <c r="E19" i="3"/>
  <c r="I19" i="3"/>
  <c r="K13" i="3"/>
  <c r="F42" i="5"/>
  <c r="I69" i="5"/>
  <c r="E9" i="8"/>
  <c r="H10" i="8"/>
  <c r="H66" i="8"/>
  <c r="H77" i="8"/>
  <c r="E8" i="9"/>
  <c r="H11" i="9"/>
  <c r="D42" i="5"/>
  <c r="G9" i="8"/>
  <c r="H40" i="8"/>
  <c r="E46" i="8"/>
  <c r="H47" i="8"/>
  <c r="C8" i="9"/>
  <c r="H61" i="6"/>
  <c r="H74" i="6"/>
  <c r="H136" i="6"/>
  <c r="H70" i="6"/>
  <c r="H145" i="6"/>
  <c r="H132" i="6"/>
  <c r="I38" i="5"/>
  <c r="I16" i="5"/>
  <c r="I61" i="5"/>
  <c r="I67" i="5" s="1"/>
  <c r="I29" i="5"/>
  <c r="C47" i="4"/>
  <c r="K7" i="3"/>
  <c r="E7" i="2"/>
  <c r="I7" i="2"/>
  <c r="G8" i="2"/>
  <c r="H7" i="2"/>
  <c r="G12" i="2"/>
  <c r="F7" i="2"/>
  <c r="D7" i="2"/>
  <c r="E46" i="1"/>
  <c r="E58" i="1" s="1"/>
  <c r="E78" i="1"/>
  <c r="B59" i="1"/>
  <c r="B37" i="1"/>
  <c r="B30" i="1"/>
  <c r="B24" i="1"/>
  <c r="B16" i="1"/>
  <c r="D25" i="4" l="1"/>
  <c r="D34" i="4" s="1"/>
  <c r="H8" i="9"/>
  <c r="I42" i="5"/>
  <c r="I72" i="5" s="1"/>
  <c r="F72" i="5"/>
  <c r="G72" i="5"/>
  <c r="H46" i="8"/>
  <c r="F83" i="8"/>
  <c r="D72" i="5"/>
  <c r="K19" i="3"/>
  <c r="D83" i="8"/>
  <c r="G83" i="8"/>
  <c r="E83" i="8"/>
  <c r="H9" i="8"/>
  <c r="G7" i="2"/>
  <c r="E80" i="1"/>
  <c r="B46" i="1"/>
  <c r="B61" i="1" s="1"/>
  <c r="H83" i="8" l="1"/>
  <c r="H26" i="9"/>
  <c r="H22" i="9" l="1"/>
  <c r="H28" i="9" l="1"/>
  <c r="H29" i="9"/>
  <c r="G25" i="9"/>
  <c r="G24" i="9" s="1"/>
  <c r="G23" i="9" s="1"/>
  <c r="G20" i="9" s="1"/>
  <c r="G31" i="9" s="1"/>
  <c r="F25" i="9"/>
  <c r="F24" i="9" s="1"/>
  <c r="F23" i="9" s="1"/>
  <c r="F20" i="9" s="1"/>
  <c r="F31" i="9" s="1"/>
  <c r="C25" i="9"/>
  <c r="C24" i="9" s="1"/>
  <c r="C23" i="9" s="1"/>
  <c r="C20" i="9" s="1"/>
  <c r="C31" i="9" s="1"/>
  <c r="D25" i="9"/>
  <c r="D24" i="9" s="1"/>
  <c r="D23" i="9" s="1"/>
  <c r="D20" i="9" s="1"/>
  <c r="D31" i="9" s="1"/>
  <c r="E25" i="9"/>
  <c r="H25" i="9" l="1"/>
  <c r="H27" i="9"/>
  <c r="E24" i="9"/>
  <c r="H24" i="9" l="1"/>
  <c r="E23" i="9"/>
  <c r="E20" i="9" s="1"/>
  <c r="H20" i="9" s="1"/>
  <c r="H31" i="9" l="1"/>
  <c r="H23" i="9"/>
  <c r="E31" i="9" l="1"/>
  <c r="C8" i="6"/>
  <c r="C158" i="6" s="1"/>
  <c r="E27" i="6"/>
  <c r="E8" i="6" s="1"/>
  <c r="E158" i="6" l="1"/>
  <c r="H158" i="6" s="1"/>
  <c r="H28" i="6"/>
  <c r="H27" i="6" s="1"/>
  <c r="H8" i="6" s="1"/>
  <c r="F17" i="2"/>
  <c r="C9" i="8" l="1"/>
  <c r="C83" i="8" s="1"/>
</calcChain>
</file>

<file path=xl/comments1.xml><?xml version="1.0" encoding="utf-8"?>
<comments xmlns="http://schemas.openxmlformats.org/spreadsheetml/2006/main">
  <authors>
    <author>thinpad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thinpad:</t>
        </r>
        <r>
          <rPr>
            <sz val="9"/>
            <color indexed="81"/>
            <rFont val="Tahoma"/>
            <family val="2"/>
          </rPr>
          <t xml:space="preserve">
SOLO ESTE SE MODIFICA CADA TRIMESTRE
</t>
        </r>
      </text>
    </comment>
  </commentList>
</comments>
</file>

<file path=xl/comments2.xml><?xml version="1.0" encoding="utf-8"?>
<comments xmlns="http://schemas.openxmlformats.org/spreadsheetml/2006/main">
  <authors>
    <author>thinpad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remanente aprobado 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</commentList>
</comments>
</file>

<file path=xl/comments3.xml><?xml version="1.0" encoding="utf-8"?>
<comments xmlns="http://schemas.openxmlformats.org/spreadsheetml/2006/main">
  <authors>
    <author>Jose Antonio Chable</author>
    <author>thinpad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ES EXEDENTE SOLO SI ES POSITIVO
</t>
        </r>
      </text>
    </comment>
    <comment ref="I53" authorId="1" shapeId="0">
      <text>
        <r>
          <rPr>
            <b/>
            <sz val="9"/>
            <color indexed="81"/>
            <rFont val="Tahoma"/>
            <family val="2"/>
          </rPr>
          <t xml:space="preserve">recaudado - estimado
</t>
        </r>
      </text>
    </comment>
    <comment ref="I60" authorId="1" shapeId="0">
      <text>
        <r>
          <rPr>
            <sz val="9"/>
            <color indexed="81"/>
            <rFont val="Tahoma"/>
            <family val="2"/>
          </rPr>
          <t xml:space="preserve">recaudado- estimado
</t>
        </r>
      </text>
    </comment>
  </commentList>
</comments>
</file>

<file path=xl/comments4.xml><?xml version="1.0" encoding="utf-8"?>
<comments xmlns="http://schemas.openxmlformats.org/spreadsheetml/2006/main">
  <authors>
    <author>thinpad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modificado-devengado
</t>
        </r>
      </text>
    </comment>
  </commentList>
</comments>
</file>

<file path=xl/sharedStrings.xml><?xml version="1.0" encoding="utf-8"?>
<sst xmlns="http://schemas.openxmlformats.org/spreadsheetml/2006/main" count="695" uniqueCount="490">
  <si>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</si>
  <si>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</si>
  <si>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</si>
  <si>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</si>
  <si>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</si>
  <si>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</si>
  <si>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</si>
  <si>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</si>
  <si>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</si>
  <si>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</si>
  <si>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</si>
  <si>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</si>
  <si>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</si>
  <si>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</si>
  <si>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</si>
  <si>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</si>
  <si>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</si>
  <si>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</si>
  <si>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</si>
  <si>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</si>
  <si>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</si>
  <si>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</si>
  <si>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</si>
  <si>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</si>
  <si>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</si>
  <si>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</si>
  <si>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</si>
  <si>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</si>
  <si>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</si>
  <si>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</si>
  <si>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</si>
  <si>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</si>
  <si>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</si>
  <si>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</si>
  <si>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</si>
  <si>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</si>
  <si>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</si>
  <si>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</si>
  <si>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</si>
  <si>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</si>
  <si>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</si>
  <si>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</si>
  <si>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</si>
  <si>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</si>
  <si>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</si>
  <si>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</si>
  <si>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</si>
  <si>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</si>
  <si>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</si>
  <si>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</si>
  <si>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</si>
  <si>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</si>
  <si>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</si>
  <si>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</si>
  <si>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</si>
  <si>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</si>
  <si>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</si>
  <si>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</si>
  <si>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</si>
  <si>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</si>
  <si>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</si>
  <si>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</si>
  <si>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</si>
  <si>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</si>
  <si>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</si>
  <si>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</si>
  <si>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</si>
  <si>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</si>
  <si>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</si>
  <si>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</si>
  <si>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</si>
  <si>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</si>
  <si>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</si>
  <si>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</si>
  <si>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</si>
  <si>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</si>
  <si>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</si>
  <si>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</si>
  <si>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</si>
  <si>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</si>
  <si>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</si>
  <si>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</si>
  <si>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</si>
  <si>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</si>
  <si>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</si>
  <si>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</si>
  <si>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</si>
  <si>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</si>
  <si>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</si>
  <si>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</si>
  <si>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</si>
  <si>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</si>
  <si>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</si>
  <si>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</si>
  <si>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</si>
  <si>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</si>
  <si>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</si>
  <si>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</si>
  <si>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</si>
  <si>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</si>
  <si>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</si>
  <si>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</si>
  <si>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</si>
  <si>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</si>
  <si>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</si>
  <si>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</si>
  <si>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</si>
  <si>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</si>
  <si>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</si>
  <si>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</si>
  <si>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</si>
  <si>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</si>
  <si>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</si>
  <si>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</si>
  <si>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</si>
  <si>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</si>
  <si>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</si>
  <si>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</si>
  <si>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</si>
  <si>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</si>
  <si>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</si>
  <si>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</si>
  <si>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</si>
  <si>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</si>
  <si>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</si>
  <si>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</si>
  <si>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</si>
  <si>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</si>
  <si>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</si>
  <si>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</si>
  <si>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</si>
  <si>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</si>
  <si>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</si>
  <si>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</si>
  <si>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</si>
  <si>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</si>
  <si>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</si>
  <si>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</si>
  <si>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</si>
  <si>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</si>
  <si>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</si>
  <si>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</si>
  <si>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</si>
  <si>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</si>
  <si>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</si>
  <si>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</si>
  <si>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</si>
  <si>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</si>
  <si>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</si>
  <si>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</si>
  <si>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</si>
  <si>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</si>
  <si>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</si>
  <si>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</si>
  <si>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</si>
  <si>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</si>
  <si>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</si>
  <si>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</si>
  <si>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</si>
  <si>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</si>
  <si>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</si>
  <si>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</si>
  <si>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</si>
  <si>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</si>
  <si>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</si>
  <si>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</si>
  <si>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</si>
  <si>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</si>
  <si>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</si>
  <si>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</si>
  <si>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</si>
  <si>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</si>
  <si>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</si>
  <si>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</si>
  <si>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</si>
  <si>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</si>
  <si>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</si>
  <si>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</si>
  <si>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</si>
  <si>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</si>
  <si>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</si>
  <si>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</si>
  <si>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</si>
  <si>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</si>
  <si>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</si>
  <si>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</si>
  <si>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</si>
  <si>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</si>
  <si>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</si>
  <si>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</si>
  <si>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</si>
  <si>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</si>
  <si>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</si>
  <si>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</si>
  <si>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</si>
  <si>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</si>
  <si>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</si>
  <si>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</si>
  <si>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</si>
  <si>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</si>
  <si>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</si>
  <si>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</si>
  <si>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</si>
  <si>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</si>
  <si>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</si>
  <si>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</si>
  <si>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</si>
  <si>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</si>
  <si>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</si>
  <si>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</si>
  <si>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</si>
  <si>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B2. Gasto Etiquetado (sin incluir Amortización de la Deuda Pública)</t>
  </si>
  <si>
    <t>VII. Balance Presupuestario de Recursos Etiquetados (VII = A2 + A3.2 – B2 + C2)</t>
  </si>
  <si>
    <t>Ingreso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</si>
  <si>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</si>
  <si>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</si>
  <si>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</si>
  <si>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</si>
  <si>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</si>
  <si>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</si>
  <si>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</si>
  <si>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</si>
  <si>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</si>
  <si>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</si>
  <si>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</si>
  <si>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</si>
  <si>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</si>
  <si>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</si>
  <si>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</si>
  <si>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</si>
  <si>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</si>
  <si>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</si>
  <si>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</si>
  <si>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</si>
  <si>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</si>
  <si>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</si>
  <si>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</si>
  <si>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</si>
  <si>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</si>
  <si>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</si>
  <si>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</si>
  <si>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</si>
  <si>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</si>
  <si>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</si>
  <si>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</si>
  <si>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</si>
  <si>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</si>
  <si>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</si>
  <si>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</si>
  <si>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</si>
  <si>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</si>
  <si>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</si>
  <si>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</si>
  <si>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</si>
  <si>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</si>
  <si>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</si>
  <si>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</si>
  <si>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</si>
  <si>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</si>
  <si>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</si>
  <si>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</si>
  <si>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</si>
  <si>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</si>
  <si>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</si>
  <si>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</si>
  <si>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</si>
  <si>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</si>
  <si>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</si>
  <si>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</si>
  <si>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</si>
  <si>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</si>
  <si>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</si>
  <si>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</si>
  <si>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</si>
  <si>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</si>
  <si>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</si>
  <si>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</si>
  <si>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</si>
  <si>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</si>
  <si>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</si>
  <si>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</si>
  <si>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</si>
  <si>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</si>
  <si>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</si>
  <si>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</si>
  <si>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</si>
  <si>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</si>
  <si>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</si>
  <si>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</si>
  <si>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</si>
  <si>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</si>
  <si>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</si>
  <si>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</si>
  <si>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</si>
  <si>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</si>
  <si>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</si>
  <si>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</si>
  <si>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</si>
  <si>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</si>
  <si>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</si>
  <si>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</si>
  <si>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</si>
  <si>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</si>
  <si>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</si>
  <si>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</si>
  <si>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</si>
  <si>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</si>
  <si>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</si>
  <si>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</si>
  <si>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</si>
  <si>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</si>
  <si>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</si>
  <si>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</si>
  <si>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</si>
  <si>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</si>
  <si>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</si>
  <si>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</si>
  <si>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</si>
  <si>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</si>
  <si>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</si>
  <si>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</si>
  <si>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</si>
  <si>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</si>
  <si>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</si>
  <si>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</si>
  <si>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</si>
  <si>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</si>
  <si>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</si>
  <si>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</si>
  <si>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</si>
  <si>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</si>
  <si>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</si>
  <si>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</si>
  <si>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</si>
  <si>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</si>
  <si>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</si>
  <si>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</si>
  <si>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</si>
  <si>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</si>
  <si>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</si>
  <si>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</si>
  <si>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</si>
  <si>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</si>
  <si>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</si>
  <si>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</si>
  <si>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</si>
  <si>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</si>
  <si>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</si>
  <si>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</si>
  <si>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</si>
  <si>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</si>
  <si>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</si>
  <si>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</si>
  <si>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</si>
  <si>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</si>
  <si>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</si>
  <si>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</si>
  <si>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</si>
  <si>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</si>
  <si>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</si>
  <si>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</si>
  <si>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</si>
  <si>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</si>
  <si>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</si>
  <si>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</si>
  <si>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</si>
  <si>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</si>
  <si>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</si>
  <si>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</si>
  <si>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</si>
  <si>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</si>
  <si>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</si>
  <si>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</si>
  <si>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</si>
  <si>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</si>
  <si>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</si>
  <si>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</si>
  <si>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</si>
  <si>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</si>
  <si>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</si>
  <si>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</si>
  <si>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</si>
  <si>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</si>
  <si>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</si>
  <si>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</si>
  <si>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</si>
  <si>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</si>
  <si>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</si>
  <si>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</si>
  <si>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</si>
  <si>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</si>
  <si>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</si>
  <si>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</si>
  <si>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</si>
  <si>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</si>
  <si>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</si>
  <si>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</si>
  <si>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</si>
  <si>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</si>
  <si>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</si>
  <si>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</si>
  <si>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</si>
  <si>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</si>
  <si>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</si>
  <si>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</si>
  <si>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</si>
  <si>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</si>
  <si>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</si>
  <si>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</si>
  <si>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</si>
  <si>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</si>
  <si>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</si>
  <si>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</si>
  <si>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2  Informe Analítico de la Deuda Pública y Otros Pasivos - LDF</t>
  </si>
  <si>
    <t>Formato 6a  Estado Analítico del Ejercicio del Presupuesto de Egresos Detallado - LDF</t>
  </si>
  <si>
    <t>Formato 6b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</si>
  <si>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</si>
  <si>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</si>
  <si>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Formato 3  Informe Analítico de Obligaciones Diferentes de Financiamientos – LDF</t>
  </si>
  <si>
    <t>Formato 4 Balance Presupuestario - LDF</t>
  </si>
  <si>
    <t>Formato 1  Estado de Situación Financiera Detallado - LDF</t>
  </si>
  <si>
    <t>Formato 5 Estado Analítico de Ingresos Detallado - LDF</t>
  </si>
  <si>
    <t xml:space="preserve"> </t>
  </si>
  <si>
    <t>INSTITUTO ESTATAL DE LA EDUCACIÓN PARA LOS ADULTOS DEL ESTADO DE CAMPECHE</t>
  </si>
  <si>
    <t>A. 21120A Dirección General</t>
  </si>
  <si>
    <t>C. 21120C Departamento de Servicios Educativos</t>
  </si>
  <si>
    <t>D. 21120D Departamento de Acreditación</t>
  </si>
  <si>
    <t>E. 21120E Departamento de Administración</t>
  </si>
  <si>
    <t>F. 21120F Unidad de Informática</t>
  </si>
  <si>
    <t>G. 21120G Unidad de asuntos Jurídicos</t>
  </si>
  <si>
    <t>I. 21120I Coordinación de Delegaciones</t>
  </si>
  <si>
    <t>J. 21120J Delegación Municipal 01 Calkini</t>
  </si>
  <si>
    <t>K. 21120K Delegación Municipal 02 Campeche</t>
  </si>
  <si>
    <t>M. 21120M Delegación Municipal 04 Champotón</t>
  </si>
  <si>
    <t>N. 21120N Delegación Municipal 05 Escárcega</t>
  </si>
  <si>
    <t>Ñ. 21120O Delegación Municipal 06 Candelaria</t>
  </si>
  <si>
    <t>O. 21120P Delegación Municipal 07 Carmen</t>
  </si>
  <si>
    <t>P. 21120Q Delegación Municipal 08 Calakmul</t>
  </si>
  <si>
    <t>Q. 21120R Delegación Municipal 09 Palizada</t>
  </si>
  <si>
    <t>R. 21120S Delegación Municipal 10 Tenabo</t>
  </si>
  <si>
    <t>S. 21120T Delegación Municipal 11 Hecelchakán</t>
  </si>
  <si>
    <t>L. 21120L Delegación Municipal 03 Hopelchén</t>
  </si>
  <si>
    <t>B. 21120B Departamento de Planeación y Seg. Operativo</t>
  </si>
  <si>
    <t>A3.2 Financiamiento Neto con Fuente de Pago de Transferencias Federales Etiquetadas              (A3.2 = F2 – G2)</t>
  </si>
  <si>
    <t>VIII. Balance Presupuestario de Recursos Etiquetados sin Financiamiento Neto                        (VIII = VII – A3.2)</t>
  </si>
  <si>
    <t>III. Balance Presupuestario sin Financiamiento Neto y sin Remanentes del Ejercicio Anterior           (III= II - C)</t>
  </si>
  <si>
    <t xml:space="preserve">Diferencia (e) </t>
  </si>
  <si>
    <t>Saldo Final del Periodo (h)             h=d+e-f+g</t>
  </si>
  <si>
    <t>(I=A+B+C+D+E+F+G+H+…+R)</t>
  </si>
  <si>
    <t>H. 21120H Unidad de Contraloría Interna</t>
  </si>
  <si>
    <t>J. Transferencias Y Asignaciones</t>
  </si>
  <si>
    <t>Ramo 33 FAETA</t>
  </si>
  <si>
    <t>Ramo 28 Participaciones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</si>
  <si>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</si>
  <si>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</si>
  <si>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                 (m = g – l)</t>
  </si>
  <si>
    <t>c2) Anticipo a Proveedores por Adquisic. de Bienes Inmuebles y Muebles a Corto Plazo</t>
  </si>
  <si>
    <t>c1) Anticipo a Proveedores por Adquisic. de Bienes y Prestac. de Servic. a Corto Plazo</t>
  </si>
  <si>
    <t>IIIC. Exceso o Insuficiencia en la Actualizac. de la Hacienda Pública/Patrimonio (IIIC=a+b)</t>
  </si>
  <si>
    <t>D. Transferencias, Asignaciones Subsidios y Subvenc., y Pensiones y Jubilaciones</t>
  </si>
  <si>
    <r>
      <t>I. Total de Ingresos de Libre Disposición</t>
    </r>
    <r>
      <rPr>
        <b/>
        <sz val="8.5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(I=A+B+C+D+E+F+G+H+I+J+K+L)</t>
    </r>
  </si>
  <si>
    <t>Ramo 11 Convenio</t>
  </si>
  <si>
    <t>31 de Diciembre de 2019</t>
  </si>
  <si>
    <t>Saldo al 31 de diciembre de 2019 (d)</t>
  </si>
  <si>
    <t>Al 31 de Diciembre de 2019  y al 30 de Junio de 2020</t>
  </si>
  <si>
    <t>Del 1 de Enero al 30 de Junio de 2020</t>
  </si>
  <si>
    <t>T. 21120J Delegación Municipal 01 Calkini</t>
  </si>
  <si>
    <t>U. 21120K Delegación Municipal 02 Campeche</t>
  </si>
  <si>
    <t>V. 21120L Delegación Municipal 03 Hopelchén</t>
  </si>
  <si>
    <t>W. 21120M Delegación Municipal 04 Champotón</t>
  </si>
  <si>
    <t>X. 21120N Delegación Municipal 05 Escárcega</t>
  </si>
  <si>
    <t>Y. 21120O Delegación Municipal 06 Candelaria</t>
  </si>
  <si>
    <t>Z. 21120P Delegación Municipal 07 Carmen</t>
  </si>
  <si>
    <t>AA. 21120Q Delegación Municipal 08 Calakmul</t>
  </si>
  <si>
    <t>AB. 21120R Delegación Municipal 09 Palizada</t>
  </si>
  <si>
    <t>AC. 21120S Delegación Municipal 10 Tenabo</t>
  </si>
  <si>
    <t>AD. 21120T Delegación Municipal 11 Hecelchakán</t>
  </si>
  <si>
    <t>(II=A+B+C+D+E+F+G+H+…+AD)</t>
  </si>
  <si>
    <t>H. 21120I Coordinación de Delegaciones</t>
  </si>
  <si>
    <t>I. 21120J Delegación Municipal 01 Calkini</t>
  </si>
  <si>
    <t>J. 21120K Delegación Municipal 02 Campeche</t>
  </si>
  <si>
    <t>K. 21120L Delegación Municipal 03 Hopelchén</t>
  </si>
  <si>
    <t>L. 21120M Delegación Municipal 04 Champotón</t>
  </si>
  <si>
    <t>M. 21120N Delegación Municipal 05 Escárcega</t>
  </si>
  <si>
    <t>N. 21120O Delegación Municipal 06 Candelaria</t>
  </si>
  <si>
    <t>Ñ.. 21120P Delegación Municipal 07 Carmen</t>
  </si>
  <si>
    <t>O. 21120Q Delegación Municipal 08 Calakmul</t>
  </si>
  <si>
    <t>P. 21120R Delegación Municipal 09 Palizada</t>
  </si>
  <si>
    <t>Q. 21120S Delegación Municipal 10 Tenabo</t>
  </si>
  <si>
    <t>R. 21120T Delegación Municipal 11 Hecelchakán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</si>
</sst>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5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b/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i/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10.5"/>
      <color theme="1"/>
      <name val="Arial"/>
      <family val="2"/>
    </font>
    <font>
      <b/>
      <sz val="10.5"/>
      <color indexed="8"/>
      <name val="Times New Roman"/>
      <family val="1"/>
    </font>
    <font>
      <sz val="10.5"/>
      <color theme="1"/>
      <name val="Arial"/>
      <family val="2"/>
    </font>
    <font>
      <b/>
      <i/>
      <sz val="10.5"/>
      <color theme="1"/>
      <name val="Arial"/>
      <family val="2"/>
    </font>
    <font>
      <sz val="10.5"/>
      <color rgb="FF000000"/>
      <name val="Times New Roman"/>
      <family val="1"/>
    </font>
    <font>
      <b/>
      <sz val="11"/>
      <color theme="1"/>
      <name val="Arial"/>
      <family val="2"/>
    </font>
    <font>
      <b/>
      <u/>
      <sz val="9"/>
      <color indexed="8"/>
      <name val="Arial"/>
      <family val="2"/>
    </font>
    <font>
      <b/>
      <sz val="8.5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5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07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 indent="5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5"/>
    </xf>
    <xf numFmtId="0" fontId="2" fillId="3" borderId="5" xfId="0" applyFont="1" applyFill="1" applyBorder="1" applyAlignment="1">
      <alignment horizontal="left" vertical="center" indent="5"/>
    </xf>
    <xf numFmtId="0" fontId="2" fillId="3" borderId="5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indent="5"/>
    </xf>
    <xf numFmtId="0" fontId="2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vertical="center" wrapText="1"/>
    </xf>
    <xf numFmtId="4" fontId="0" fillId="0" borderId="0" xfId="0" applyNumberFormat="1"/>
    <xf numFmtId="0" fontId="10" fillId="0" borderId="0" xfId="0" applyFont="1"/>
    <xf numFmtId="0" fontId="1" fillId="2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3" fillId="0" borderId="0" xfId="0" applyFont="1"/>
    <xf numFmtId="0" fontId="2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0" xfId="0" applyNumberFormat="1" applyFill="1" applyBorder="1" applyAlignment="1" applyProtection="1"/>
    <xf numFmtId="0" fontId="14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/>
    <xf numFmtId="0" fontId="13" fillId="3" borderId="0" xfId="0" applyFont="1" applyFill="1"/>
    <xf numFmtId="0" fontId="0" fillId="3" borderId="0" xfId="0" applyNumberFormat="1" applyFont="1" applyFill="1" applyBorder="1" applyAlignment="1" applyProtection="1"/>
    <xf numFmtId="0" fontId="8" fillId="3" borderId="0" xfId="0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7" fillId="0" borderId="0" xfId="0" applyFont="1"/>
    <xf numFmtId="0" fontId="10" fillId="3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9" fillId="3" borderId="0" xfId="0" applyFont="1" applyFill="1"/>
    <xf numFmtId="0" fontId="18" fillId="3" borderId="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justify" vertical="center" wrapText="1"/>
    </xf>
    <xf numFmtId="164" fontId="20" fillId="3" borderId="7" xfId="0" applyNumberFormat="1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justify" vertical="center" wrapText="1"/>
    </xf>
    <xf numFmtId="164" fontId="21" fillId="3" borderId="7" xfId="0" applyNumberFormat="1" applyFont="1" applyFill="1" applyBorder="1" applyAlignment="1">
      <alignment vertical="center" wrapText="1"/>
    </xf>
    <xf numFmtId="0" fontId="21" fillId="3" borderId="5" xfId="0" applyFont="1" applyFill="1" applyBorder="1" applyAlignment="1">
      <alignment horizontal="justify" vertical="center" wrapText="1"/>
    </xf>
    <xf numFmtId="164" fontId="21" fillId="3" borderId="5" xfId="0" applyNumberFormat="1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/>
    </xf>
    <xf numFmtId="0" fontId="21" fillId="3" borderId="5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justify" vertical="center" wrapText="1"/>
    </xf>
    <xf numFmtId="44" fontId="20" fillId="3" borderId="8" xfId="3" applyNumberFormat="1" applyFont="1" applyFill="1" applyBorder="1" applyAlignment="1">
      <alignment horizontal="right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/>
    <xf numFmtId="0" fontId="18" fillId="3" borderId="0" xfId="0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 applyProtection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NumberFormat="1" applyFont="1" applyFill="1" applyBorder="1" applyAlignment="1" applyProtection="1"/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/>
    <xf numFmtId="0" fontId="12" fillId="0" borderId="0" xfId="0" applyFont="1"/>
    <xf numFmtId="4" fontId="20" fillId="3" borderId="7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4" fontId="21" fillId="3" borderId="7" xfId="0" applyNumberFormat="1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justify" vertical="center" wrapText="1"/>
    </xf>
    <xf numFmtId="4" fontId="21" fillId="3" borderId="11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justify" vertical="center" wrapText="1"/>
    </xf>
    <xf numFmtId="4" fontId="21" fillId="3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13" fillId="4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13" fillId="4" borderId="10" xfId="0" applyFont="1" applyFill="1" applyBorder="1"/>
    <xf numFmtId="0" fontId="2" fillId="3" borderId="1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44" fontId="3" fillId="3" borderId="0" xfId="3" applyFont="1" applyFill="1" applyBorder="1" applyAlignment="1">
      <alignment horizontal="right" vertical="center" wrapText="1"/>
    </xf>
    <xf numFmtId="7" fontId="20" fillId="3" borderId="7" xfId="3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10" fillId="0" borderId="0" xfId="0" applyNumberFormat="1" applyFont="1"/>
    <xf numFmtId="0" fontId="29" fillId="4" borderId="3" xfId="0" applyFont="1" applyFill="1" applyBorder="1" applyAlignment="1">
      <alignment horizontal="center" vertical="center"/>
    </xf>
    <xf numFmtId="0" fontId="12" fillId="4" borderId="3" xfId="0" applyFont="1" applyFill="1" applyBorder="1"/>
    <xf numFmtId="0" fontId="30" fillId="4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7" fontId="0" fillId="0" borderId="0" xfId="0" applyNumberFormat="1"/>
    <xf numFmtId="0" fontId="24" fillId="3" borderId="0" xfId="0" applyFont="1" applyFill="1" applyBorder="1" applyAlignment="1">
      <alignment horizontal="center" vertical="center"/>
    </xf>
    <xf numFmtId="0" fontId="23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11" fillId="3" borderId="0" xfId="0" applyFont="1" applyFill="1"/>
    <xf numFmtId="0" fontId="1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4" fontId="21" fillId="3" borderId="7" xfId="0" applyNumberFormat="1" applyFont="1" applyFill="1" applyBorder="1" applyAlignment="1">
      <alignment horizontal="center" vertical="center"/>
    </xf>
    <xf numFmtId="4" fontId="13" fillId="3" borderId="0" xfId="0" applyNumberFormat="1" applyFont="1" applyFill="1"/>
    <xf numFmtId="4" fontId="13" fillId="0" borderId="0" xfId="0" applyNumberFormat="1" applyFont="1"/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left" vertical="top"/>
    </xf>
    <xf numFmtId="4" fontId="3" fillId="2" borderId="11" xfId="0" applyNumberFormat="1" applyFont="1" applyFill="1" applyBorder="1" applyAlignment="1">
      <alignment horizontal="left" vertical="top"/>
    </xf>
    <xf numFmtId="4" fontId="2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/>
    <xf numFmtId="4" fontId="19" fillId="3" borderId="0" xfId="0" applyNumberFormat="1" applyFont="1" applyFill="1"/>
    <xf numFmtId="4" fontId="3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21" fillId="3" borderId="8" xfId="0" applyNumberFormat="1" applyFont="1" applyFill="1" applyBorder="1" applyAlignment="1">
      <alignment horizontal="center" vertical="center"/>
    </xf>
    <xf numFmtId="4" fontId="21" fillId="3" borderId="11" xfId="0" applyNumberFormat="1" applyFont="1" applyFill="1" applyBorder="1" applyAlignment="1">
      <alignment horizontal="center" vertical="center"/>
    </xf>
    <xf numFmtId="4" fontId="3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43" fontId="13" fillId="3" borderId="0" xfId="0" applyNumberFormat="1" applyFont="1" applyFill="1"/>
    <xf numFmtId="43" fontId="13" fillId="0" borderId="0" xfId="0" applyNumberFormat="1" applyFont="1"/>
    <xf numFmtId="4" fontId="33" fillId="3" borderId="7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/>
    <xf numFmtId="0" fontId="1" fillId="4" borderId="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3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4" borderId="0" xfId="0" applyFont="1" applyFill="1" applyBorder="1"/>
    <xf numFmtId="0" fontId="1" fillId="4" borderId="0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/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34" fillId="3" borderId="7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35" fillId="3" borderId="5" xfId="0" applyFont="1" applyFill="1" applyBorder="1" applyAlignment="1">
      <alignment horizontal="left" vertical="center" wrapText="1" indent="1"/>
    </xf>
    <xf numFmtId="164" fontId="35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justify" vertical="center" wrapText="1"/>
    </xf>
    <xf numFmtId="2" fontId="35" fillId="3" borderId="7" xfId="0" applyNumberFormat="1" applyFont="1" applyFill="1" applyBorder="1" applyAlignment="1">
      <alignment horizontal="right" vertical="center" wrapText="1"/>
    </xf>
    <xf numFmtId="0" fontId="35" fillId="3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8" fillId="3" borderId="0" xfId="0" applyNumberFormat="1" applyFont="1" applyFill="1" applyBorder="1" applyAlignment="1" applyProtection="1"/>
    <xf numFmtId="0" fontId="28" fillId="4" borderId="3" xfId="0" applyFont="1" applyFill="1" applyBorder="1" applyAlignment="1">
      <alignment horizontal="center" vertical="center"/>
    </xf>
    <xf numFmtId="0" fontId="19" fillId="4" borderId="3" xfId="0" applyFont="1" applyFill="1" applyBorder="1"/>
    <xf numFmtId="164" fontId="21" fillId="3" borderId="5" xfId="0" applyNumberFormat="1" applyFont="1" applyFill="1" applyBorder="1" applyAlignment="1">
      <alignment horizontal="right" vertical="center"/>
    </xf>
    <xf numFmtId="4" fontId="36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0" fontId="37" fillId="2" borderId="2" xfId="0" applyFont="1" applyFill="1" applyBorder="1" applyAlignment="1">
      <alignment vertical="center"/>
    </xf>
    <xf numFmtId="0" fontId="37" fillId="2" borderId="3" xfId="0" applyFont="1" applyFill="1" applyBorder="1" applyAlignment="1">
      <alignment vertical="center"/>
    </xf>
    <xf numFmtId="0" fontId="38" fillId="4" borderId="3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vertical="center"/>
    </xf>
    <xf numFmtId="0" fontId="39" fillId="0" borderId="0" xfId="0" applyFont="1"/>
    <xf numFmtId="0" fontId="37" fillId="2" borderId="6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 wrapText="1"/>
    </xf>
    <xf numFmtId="0" fontId="37" fillId="2" borderId="6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vertical="center" wrapText="1"/>
    </xf>
    <xf numFmtId="0" fontId="37" fillId="2" borderId="9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3" borderId="11" xfId="0" applyNumberFormat="1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justify" vertical="center" wrapText="1"/>
    </xf>
    <xf numFmtId="4" fontId="37" fillId="3" borderId="7" xfId="0" applyNumberFormat="1" applyFont="1" applyFill="1" applyBorder="1" applyAlignment="1">
      <alignment horizontal="justify" vertical="center" wrapText="1"/>
    </xf>
    <xf numFmtId="0" fontId="37" fillId="3" borderId="1" xfId="0" applyFont="1" applyFill="1" applyBorder="1" applyAlignment="1">
      <alignment horizontal="justify" vertical="center" wrapText="1"/>
    </xf>
    <xf numFmtId="0" fontId="37" fillId="3" borderId="7" xfId="0" applyFont="1" applyFill="1" applyBorder="1" applyAlignment="1">
      <alignment horizontal="justify" vertical="center" wrapText="1"/>
    </xf>
    <xf numFmtId="4" fontId="37" fillId="3" borderId="7" xfId="0" applyNumberFormat="1" applyFont="1" applyFill="1" applyBorder="1" applyAlignment="1">
      <alignment horizontal="right" vertical="center" wrapText="1"/>
    </xf>
    <xf numFmtId="4" fontId="39" fillId="3" borderId="7" xfId="0" applyNumberFormat="1" applyFont="1" applyFill="1" applyBorder="1" applyAlignment="1">
      <alignment horizontal="justify" vertical="center" wrapText="1"/>
    </xf>
    <xf numFmtId="0" fontId="39" fillId="3" borderId="5" xfId="0" applyFont="1" applyFill="1" applyBorder="1" applyAlignment="1">
      <alignment horizontal="justify" vertical="center" wrapText="1"/>
    </xf>
    <xf numFmtId="4" fontId="39" fillId="3" borderId="7" xfId="0" applyNumberFormat="1" applyFont="1" applyFill="1" applyBorder="1" applyAlignment="1">
      <alignment horizontal="right" vertical="center" wrapText="1"/>
    </xf>
    <xf numFmtId="0" fontId="39" fillId="3" borderId="7" xfId="0" applyFont="1" applyFill="1" applyBorder="1" applyAlignment="1">
      <alignment horizontal="justify" vertical="center" wrapText="1"/>
    </xf>
    <xf numFmtId="0" fontId="37" fillId="3" borderId="5" xfId="0" applyFont="1" applyFill="1" applyBorder="1" applyAlignment="1">
      <alignment horizontal="left" vertical="center" wrapText="1"/>
    </xf>
    <xf numFmtId="0" fontId="39" fillId="3" borderId="5" xfId="0" applyFont="1" applyFill="1" applyBorder="1" applyAlignment="1">
      <alignment horizontal="left" vertical="center" wrapText="1"/>
    </xf>
    <xf numFmtId="4" fontId="39" fillId="3" borderId="5" xfId="0" applyNumberFormat="1" applyFont="1" applyFill="1" applyBorder="1" applyAlignment="1">
      <alignment horizontal="justify" vertical="center" wrapText="1"/>
    </xf>
    <xf numFmtId="0" fontId="40" fillId="3" borderId="7" xfId="0" applyFont="1" applyFill="1" applyBorder="1" applyAlignment="1">
      <alignment horizontal="justify" vertical="center" wrapText="1"/>
    </xf>
    <xf numFmtId="4" fontId="39" fillId="3" borderId="5" xfId="0" applyNumberFormat="1" applyFont="1" applyFill="1" applyBorder="1" applyAlignment="1">
      <alignment horizontal="right" vertical="center" wrapText="1"/>
    </xf>
    <xf numFmtId="0" fontId="39" fillId="3" borderId="0" xfId="0" applyFont="1" applyFill="1"/>
    <xf numFmtId="4" fontId="39" fillId="3" borderId="0" xfId="0" applyNumberFormat="1" applyFont="1" applyFill="1"/>
    <xf numFmtId="0" fontId="39" fillId="3" borderId="8" xfId="0" applyFont="1" applyFill="1" applyBorder="1" applyAlignment="1">
      <alignment horizontal="justify" vertical="center" wrapText="1"/>
    </xf>
    <xf numFmtId="4" fontId="39" fillId="3" borderId="11" xfId="0" applyNumberFormat="1" applyFont="1" applyFill="1" applyBorder="1" applyAlignment="1">
      <alignment horizontal="justify" vertical="center" wrapText="1"/>
    </xf>
    <xf numFmtId="0" fontId="39" fillId="3" borderId="11" xfId="0" applyFont="1" applyFill="1" applyBorder="1" applyAlignment="1">
      <alignment horizontal="justify" vertical="center" wrapText="1"/>
    </xf>
    <xf numFmtId="4" fontId="39" fillId="3" borderId="8" xfId="0" applyNumberFormat="1" applyFont="1" applyFill="1" applyBorder="1" applyAlignment="1">
      <alignment horizontal="right" vertical="center" wrapText="1"/>
    </xf>
    <xf numFmtId="4" fontId="39" fillId="3" borderId="11" xfId="0" applyNumberFormat="1" applyFont="1" applyFill="1" applyBorder="1" applyAlignment="1">
      <alignment horizontal="right" vertical="center" wrapText="1"/>
    </xf>
    <xf numFmtId="4" fontId="39" fillId="0" borderId="0" xfId="0" applyNumberFormat="1" applyFont="1" applyAlignment="1">
      <alignment horizontal="right"/>
    </xf>
    <xf numFmtId="4" fontId="39" fillId="3" borderId="0" xfId="0" applyNumberFormat="1" applyFont="1" applyFill="1" applyBorder="1" applyAlignment="1">
      <alignment horizontal="right"/>
    </xf>
    <xf numFmtId="0" fontId="17" fillId="3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1" fillId="3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/>
    <xf numFmtId="0" fontId="41" fillId="0" borderId="0" xfId="0" applyFont="1" applyFill="1" applyBorder="1" applyAlignment="1">
      <alignment horizontal="center" vertical="center"/>
    </xf>
    <xf numFmtId="4" fontId="39" fillId="3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/>
    <xf numFmtId="4" fontId="39" fillId="0" borderId="0" xfId="0" applyNumberFormat="1" applyFont="1"/>
    <xf numFmtId="4" fontId="37" fillId="3" borderId="5" xfId="0" applyNumberFormat="1" applyFont="1" applyFill="1" applyBorder="1" applyAlignment="1">
      <alignment horizontal="right" vertical="center" wrapText="1"/>
    </xf>
    <xf numFmtId="44" fontId="42" fillId="3" borderId="5" xfId="3" applyFont="1" applyFill="1" applyBorder="1" applyAlignment="1">
      <alignment horizontal="right" vertical="center" wrapText="1"/>
    </xf>
    <xf numFmtId="44" fontId="42" fillId="3" borderId="7" xfId="3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" fontId="35" fillId="3" borderId="4" xfId="0" applyNumberFormat="1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left" vertical="center"/>
    </xf>
    <xf numFmtId="4" fontId="35" fillId="3" borderId="7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16" xfId="0" applyFont="1" applyFill="1" applyBorder="1" applyAlignment="1">
      <alignment horizontal="left" vertical="center"/>
    </xf>
    <xf numFmtId="4" fontId="35" fillId="3" borderId="7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35" fillId="3" borderId="7" xfId="0" applyNumberFormat="1" applyFont="1" applyFill="1" applyBorder="1" applyAlignment="1">
      <alignment horizontal="justify" vertical="center"/>
    </xf>
    <xf numFmtId="0" fontId="35" fillId="3" borderId="16" xfId="0" applyFont="1" applyFill="1" applyBorder="1" applyAlignment="1">
      <alignment horizontal="left" vertical="center" wrapText="1"/>
    </xf>
    <xf numFmtId="0" fontId="35" fillId="3" borderId="7" xfId="0" applyFont="1" applyFill="1" applyBorder="1" applyAlignment="1">
      <alignment horizontal="left" vertical="center" wrapText="1"/>
    </xf>
    <xf numFmtId="4" fontId="1" fillId="3" borderId="7" xfId="2" applyNumberFormat="1" applyFont="1" applyFill="1" applyBorder="1" applyAlignment="1">
      <alignment horizontal="right" vertical="center"/>
    </xf>
    <xf numFmtId="4" fontId="35" fillId="3" borderId="7" xfId="2" applyNumberFormat="1" applyFont="1" applyFill="1" applyBorder="1" applyAlignment="1">
      <alignment horizontal="right" vertical="center"/>
    </xf>
    <xf numFmtId="4" fontId="11" fillId="0" borderId="0" xfId="0" applyNumberFormat="1" applyFont="1"/>
    <xf numFmtId="0" fontId="35" fillId="3" borderId="9" xfId="0" applyFont="1" applyFill="1" applyBorder="1" applyAlignment="1">
      <alignment horizontal="left" vertical="center"/>
    </xf>
    <xf numFmtId="4" fontId="1" fillId="3" borderId="1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7" fontId="1" fillId="3" borderId="7" xfId="3" applyNumberFormat="1" applyFont="1" applyFill="1" applyBorder="1" applyAlignment="1">
      <alignment horizontal="right" vertical="center"/>
    </xf>
    <xf numFmtId="7" fontId="20" fillId="3" borderId="5" xfId="3" applyNumberFormat="1" applyFont="1" applyFill="1" applyBorder="1" applyAlignment="1">
      <alignment horizontal="right" vertical="center"/>
    </xf>
    <xf numFmtId="0" fontId="43" fillId="0" borderId="24" xfId="0" applyFont="1" applyBorder="1" applyAlignment="1">
      <alignment vertical="center"/>
    </xf>
    <xf numFmtId="4" fontId="22" fillId="3" borderId="5" xfId="0" applyNumberFormat="1" applyFont="1" applyFill="1" applyBorder="1" applyAlignment="1">
      <alignment horizontal="right" vertical="center"/>
    </xf>
    <xf numFmtId="4" fontId="20" fillId="0" borderId="5" xfId="0" applyNumberFormat="1" applyFont="1" applyFill="1" applyBorder="1" applyAlignment="1">
      <alignment horizontal="right" vertical="center"/>
    </xf>
    <xf numFmtId="8" fontId="21" fillId="0" borderId="5" xfId="0" applyNumberFormat="1" applyFont="1" applyFill="1" applyBorder="1" applyAlignment="1" applyProtection="1"/>
    <xf numFmtId="4" fontId="21" fillId="0" borderId="5" xfId="0" applyNumberFormat="1" applyFont="1" applyFill="1" applyBorder="1" applyAlignment="1" applyProtection="1"/>
    <xf numFmtId="4" fontId="20" fillId="0" borderId="7" xfId="0" applyNumberFormat="1" applyFont="1" applyFill="1" applyBorder="1" applyAlignment="1">
      <alignment horizontal="right" vertical="center" wrapText="1"/>
    </xf>
    <xf numFmtId="4" fontId="44" fillId="3" borderId="5" xfId="0" applyNumberFormat="1" applyFont="1" applyFill="1" applyBorder="1" applyAlignment="1">
      <alignment horizontal="right" vertical="center"/>
    </xf>
    <xf numFmtId="7" fontId="44" fillId="3" borderId="5" xfId="3" applyNumberFormat="1" applyFont="1" applyFill="1" applyBorder="1" applyAlignment="1">
      <alignment horizontal="right" vertical="center"/>
    </xf>
    <xf numFmtId="7" fontId="45" fillId="3" borderId="7" xfId="3" applyNumberFormat="1" applyFont="1" applyFill="1" applyBorder="1" applyAlignment="1">
      <alignment horizontal="right" vertical="center"/>
    </xf>
    <xf numFmtId="4" fontId="46" fillId="3" borderId="7" xfId="0" applyNumberFormat="1" applyFont="1" applyFill="1" applyBorder="1" applyAlignment="1">
      <alignment horizontal="right" vertical="center"/>
    </xf>
    <xf numFmtId="4" fontId="45" fillId="3" borderId="18" xfId="0" applyNumberFormat="1" applyFont="1" applyFill="1" applyBorder="1" applyAlignment="1">
      <alignment horizontal="right" vertical="center"/>
    </xf>
    <xf numFmtId="4" fontId="45" fillId="0" borderId="23" xfId="0" applyNumberFormat="1" applyFont="1" applyFill="1" applyBorder="1" applyAlignment="1">
      <alignment horizontal="right" vertical="center"/>
    </xf>
    <xf numFmtId="4" fontId="45" fillId="0" borderId="1" xfId="0" applyNumberFormat="1" applyFont="1" applyFill="1" applyBorder="1" applyAlignment="1">
      <alignment horizontal="right" vertical="center"/>
    </xf>
    <xf numFmtId="4" fontId="47" fillId="0" borderId="5" xfId="0" applyNumberFormat="1" applyFont="1" applyBorder="1" applyAlignment="1">
      <alignment horizontal="right" vertical="center"/>
    </xf>
    <xf numFmtId="4" fontId="48" fillId="3" borderId="7" xfId="0" applyNumberFormat="1" applyFont="1" applyFill="1" applyBorder="1" applyAlignment="1">
      <alignment horizontal="right" vertical="center"/>
    </xf>
    <xf numFmtId="4" fontId="49" fillId="3" borderId="7" xfId="0" applyNumberFormat="1" applyFont="1" applyFill="1" applyBorder="1" applyAlignment="1">
      <alignment horizontal="right" vertical="center"/>
    </xf>
    <xf numFmtId="44" fontId="3" fillId="3" borderId="5" xfId="3" applyFont="1" applyFill="1" applyBorder="1" applyAlignment="1">
      <alignment horizontal="right" vertical="center" wrapText="1"/>
    </xf>
    <xf numFmtId="44" fontId="3" fillId="3" borderId="7" xfId="3" applyFont="1" applyFill="1" applyBorder="1" applyAlignment="1">
      <alignment horizontal="right" vertical="center"/>
    </xf>
    <xf numFmtId="44" fontId="49" fillId="3" borderId="7" xfId="3" applyFont="1" applyFill="1" applyBorder="1" applyAlignment="1">
      <alignment horizontal="right" vertical="center"/>
    </xf>
    <xf numFmtId="44" fontId="3" fillId="3" borderId="7" xfId="3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20" fillId="3" borderId="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justify" vertical="center" wrapText="1"/>
    </xf>
    <xf numFmtId="0" fontId="21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5" fillId="3" borderId="6" xfId="0" applyFont="1" applyFill="1" applyBorder="1" applyAlignment="1">
      <alignment horizontal="justify" vertical="center" wrapText="1"/>
    </xf>
    <xf numFmtId="0" fontId="25" fillId="3" borderId="7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justify" vertical="center" wrapText="1"/>
    </xf>
    <xf numFmtId="0" fontId="21" fillId="3" borderId="11" xfId="0" applyFont="1" applyFill="1" applyBorder="1" applyAlignment="1">
      <alignment horizontal="justify" vertical="center" wrapText="1"/>
    </xf>
    <xf numFmtId="0" fontId="24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1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35" fillId="3" borderId="7" xfId="0" applyFont="1" applyFill="1" applyBorder="1" applyAlignment="1">
      <alignment horizontal="left" vertical="center"/>
    </xf>
    <xf numFmtId="0" fontId="35" fillId="3" borderId="5" xfId="0" applyFont="1" applyFill="1" applyBorder="1" applyAlignment="1">
      <alignment horizontal="left" vertical="center"/>
    </xf>
    <xf numFmtId="0" fontId="35" fillId="3" borderId="6" xfId="0" applyFont="1" applyFill="1" applyBorder="1" applyAlignment="1">
      <alignment horizontal="left" vertical="center"/>
    </xf>
    <xf numFmtId="4" fontId="35" fillId="3" borderId="18" xfId="0" applyNumberFormat="1" applyFont="1" applyFill="1" applyBorder="1" applyAlignment="1">
      <alignment horizontal="right" vertical="center"/>
    </xf>
    <xf numFmtId="4" fontId="35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 wrapText="1"/>
    </xf>
    <xf numFmtId="0" fontId="35" fillId="3" borderId="1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116885</xdr:colOff>
      <xdr:row>0</xdr:row>
      <xdr:rowOff>95258</xdr:rowOff>
    </xdr:from>
    <xdr:to>
      <xdr:col>0</xdr:col>
      <xdr:colOff>480553</xdr:colOff>
      <xdr:row>3</xdr:row>
      <xdr:rowOff>63504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85" y="95258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631761</xdr:colOff>
      <xdr:row>0</xdr:row>
      <xdr:rowOff>97638</xdr:rowOff>
    </xdr:from>
    <xdr:to>
      <xdr:col>5</xdr:col>
      <xdr:colOff>1031878</xdr:colOff>
      <xdr:row>3</xdr:row>
      <xdr:rowOff>59721</xdr:rowOff>
    </xdr:to>
    <xdr:pic>
      <xdr:nvPicPr>
        <xdr:cNvPr id="5" name="Imagen 8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4261" y="97638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86590</xdr:colOff>
      <xdr:row>0</xdr:row>
      <xdr:rowOff>129885</xdr:rowOff>
    </xdr:from>
    <xdr:to>
      <xdr:col>1</xdr:col>
      <xdr:colOff>294394</xdr:colOff>
      <xdr:row>3</xdr:row>
      <xdr:rowOff>31024</xdr:rowOff>
    </xdr:to>
    <xdr:pic>
      <xdr:nvPicPr>
        <xdr:cNvPr id="7" name="Imagen 7" descr="escud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129885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540856</xdr:colOff>
      <xdr:row>0</xdr:row>
      <xdr:rowOff>132265</xdr:rowOff>
    </xdr:from>
    <xdr:to>
      <xdr:col>8</xdr:col>
      <xdr:colOff>940973</xdr:colOff>
      <xdr:row>3</xdr:row>
      <xdr:rowOff>27241</xdr:rowOff>
    </xdr:to>
    <xdr:pic>
      <xdr:nvPicPr>
        <xdr:cNvPr id="8" name="Imagen 8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674" y="132265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116852</xdr:rowOff>
    </xdr:from>
    <xdr:to>
      <xdr:col>0</xdr:col>
      <xdr:colOff>542925</xdr:colOff>
      <xdr:row>3</xdr:row>
      <xdr:rowOff>94171</xdr:rowOff>
    </xdr:to>
    <xdr:pic>
      <xdr:nvPicPr>
        <xdr:cNvPr id="4" name="Imagen 7" descr="escud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6852"/>
          <a:ext cx="419100" cy="48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347759</xdr:colOff>
      <xdr:row>0</xdr:row>
      <xdr:rowOff>129696</xdr:rowOff>
    </xdr:from>
    <xdr:to>
      <xdr:col>10</xdr:col>
      <xdr:colOff>808864</xdr:colOff>
      <xdr:row>3</xdr:row>
      <xdr:rowOff>99913</xdr:rowOff>
    </xdr:to>
    <xdr:pic>
      <xdr:nvPicPr>
        <xdr:cNvPr id="5" name="Imagen 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984" y="129696"/>
          <a:ext cx="461105" cy="47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98961</xdr:colOff>
      <xdr:row>0</xdr:row>
      <xdr:rowOff>111331</xdr:rowOff>
    </xdr:from>
    <xdr:to>
      <xdr:col>0</xdr:col>
      <xdr:colOff>463880</xdr:colOff>
      <xdr:row>3</xdr:row>
      <xdr:rowOff>75767</xdr:rowOff>
    </xdr:to>
    <xdr:pic>
      <xdr:nvPicPr>
        <xdr:cNvPr id="4" name="Imagen 7" descr="escud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111331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683237</xdr:colOff>
      <xdr:row>0</xdr:row>
      <xdr:rowOff>124176</xdr:rowOff>
    </xdr:from>
    <xdr:to>
      <xdr:col>3</xdr:col>
      <xdr:colOff>1084731</xdr:colOff>
      <xdr:row>3</xdr:row>
      <xdr:rowOff>82429</xdr:rowOff>
    </xdr:to>
    <xdr:pic>
      <xdr:nvPicPr>
        <xdr:cNvPr id="5" name="Imagen 8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331" y="124176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139212</xdr:colOff>
      <xdr:row>0</xdr:row>
      <xdr:rowOff>124557</xdr:rowOff>
    </xdr:from>
    <xdr:to>
      <xdr:col>2</xdr:col>
      <xdr:colOff>181746</xdr:colOff>
      <xdr:row>3</xdr:row>
      <xdr:rowOff>41130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124557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379311</xdr:colOff>
      <xdr:row>0</xdr:row>
      <xdr:rowOff>137402</xdr:rowOff>
    </xdr:from>
    <xdr:to>
      <xdr:col>8</xdr:col>
      <xdr:colOff>780805</xdr:colOff>
      <xdr:row>3</xdr:row>
      <xdr:rowOff>47792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176" y="13740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120739</xdr:colOff>
      <xdr:row>0</xdr:row>
      <xdr:rowOff>73785</xdr:rowOff>
    </xdr:from>
    <xdr:to>
      <xdr:col>1</xdr:col>
      <xdr:colOff>237471</xdr:colOff>
      <xdr:row>2</xdr:row>
      <xdr:rowOff>153821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412747</xdr:colOff>
      <xdr:row>0</xdr:row>
      <xdr:rowOff>79922</xdr:rowOff>
    </xdr:from>
    <xdr:to>
      <xdr:col>7</xdr:col>
      <xdr:colOff>814241</xdr:colOff>
      <xdr:row>2</xdr:row>
      <xdr:rowOff>153775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715" y="7992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115221</xdr:colOff>
      <xdr:row>0</xdr:row>
      <xdr:rowOff>69133</xdr:rowOff>
    </xdr:from>
    <xdr:to>
      <xdr:col>1</xdr:col>
      <xdr:colOff>480140</xdr:colOff>
      <xdr:row>3</xdr:row>
      <xdr:rowOff>53421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3" y="69133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539025</xdr:colOff>
      <xdr:row>0</xdr:row>
      <xdr:rowOff>75269</xdr:rowOff>
    </xdr:from>
    <xdr:to>
      <xdr:col>7</xdr:col>
      <xdr:colOff>952522</xdr:colOff>
      <xdr:row>3</xdr:row>
      <xdr:rowOff>65809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299" y="75269"/>
          <a:ext cx="413497" cy="42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95250</xdr:rowOff>
    </xdr:from>
    <xdr:to>
      <xdr:col>1</xdr:col>
      <xdr:colOff>349044</xdr:colOff>
      <xdr:row>3</xdr:row>
      <xdr:rowOff>64943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424038</xdr:colOff>
      <xdr:row>0</xdr:row>
      <xdr:rowOff>101387</xdr:rowOff>
    </xdr:from>
    <xdr:to>
      <xdr:col>7</xdr:col>
      <xdr:colOff>825532</xdr:colOff>
      <xdr:row>3</xdr:row>
      <xdr:rowOff>64897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9413" y="10138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114300</xdr:rowOff>
    </xdr:from>
    <xdr:to>
      <xdr:col>1</xdr:col>
      <xdr:colOff>469694</xdr:colOff>
      <xdr:row>3</xdr:row>
      <xdr:rowOff>3031</xdr:rowOff>
    </xdr:to>
    <xdr:pic>
      <xdr:nvPicPr>
        <xdr:cNvPr id="3" name="Imagen 7" descr="escud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379588</xdr:colOff>
      <xdr:row>0</xdr:row>
      <xdr:rowOff>120437</xdr:rowOff>
    </xdr:from>
    <xdr:to>
      <xdr:col>7</xdr:col>
      <xdr:colOff>781082</xdr:colOff>
      <xdr:row>3</xdr:row>
      <xdr:rowOff>2985</xdr:rowOff>
    </xdr:to>
    <xdr:pic>
      <xdr:nvPicPr>
        <xdr:cNvPr id="4" name="Imagen 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113" y="12043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>
      <selection activeCell="A90" sqref="A90"/>
    </sheetView>
  </sheetViews>
  <sheetFormatPr baseColWidth="10" defaultColWidth="11.44140625" defaultRowHeight="13.1" x14ac:dyDescent="0.2"/>
  <cols>
    <col min="1" max="1" width="76.109375" style="292" customWidth="1"/>
    <col min="2" max="2" width="16.6640625" style="335" customWidth="1"/>
    <col min="3" max="3" width="16.6640625" style="292" customWidth="1"/>
    <col min="4" max="4" width="73.5546875" style="292" customWidth="1"/>
    <col min="5" max="6" width="16.6640625" style="325" customWidth="1"/>
    <col min="7" max="7" width="13" style="292" bestFit="1" customWidth="1"/>
    <col min="8" max="16384" width="11.44140625" style="292"/>
  </cols>
  <sheetData>
    <row r="1" spans="1:6" ht="11.95" customHeight="1" x14ac:dyDescent="0.2">
      <c r="A1" s="288"/>
      <c r="B1" s="289"/>
      <c r="C1" s="290" t="s">
        <v>423</v>
      </c>
      <c r="D1" s="289"/>
      <c r="E1" s="289"/>
      <c r="F1" s="291"/>
    </row>
    <row r="2" spans="1:6" ht="11.95" customHeight="1" x14ac:dyDescent="0.2">
      <c r="A2" s="293"/>
      <c r="B2" s="294"/>
      <c r="C2" s="295" t="s">
        <v>420</v>
      </c>
      <c r="D2" s="294"/>
      <c r="E2" s="294"/>
      <c r="F2" s="296"/>
    </row>
    <row r="3" spans="1:6" ht="11.95" customHeight="1" x14ac:dyDescent="0.2">
      <c r="A3" s="293"/>
      <c r="B3" s="294"/>
      <c r="C3" s="295" t="s">
        <v>464</v>
      </c>
      <c r="D3" s="294"/>
      <c r="E3" s="294"/>
      <c r="F3" s="296"/>
    </row>
    <row r="4" spans="1:6" ht="11.95" customHeight="1" thickBot="1" x14ac:dyDescent="0.25">
      <c r="A4" s="297"/>
      <c r="B4" s="298"/>
      <c r="C4" s="299" t="s">
        <v>0</v>
      </c>
      <c r="D4" s="298"/>
      <c r="E4" s="298"/>
      <c r="F4" s="300"/>
    </row>
    <row r="5" spans="1:6" ht="43.55" customHeight="1" thickBot="1" x14ac:dyDescent="0.25">
      <c r="A5" s="301" t="s">
        <v>191</v>
      </c>
      <c r="B5" s="302">
        <v>2020</v>
      </c>
      <c r="C5" s="303" t="s">
        <v>462</v>
      </c>
      <c r="D5" s="303" t="s">
        <v>191</v>
      </c>
      <c r="E5" s="302">
        <v>2020</v>
      </c>
      <c r="F5" s="303" t="s">
        <v>462</v>
      </c>
    </row>
    <row r="6" spans="1:6" ht="13.75" x14ac:dyDescent="0.2">
      <c r="A6" s="304" t="s">
        <v>2</v>
      </c>
      <c r="B6" s="305"/>
      <c r="C6" s="306"/>
      <c r="D6" s="307" t="s">
        <v>3</v>
      </c>
      <c r="E6" s="308"/>
      <c r="F6" s="308"/>
    </row>
    <row r="7" spans="1:6" ht="13.75" x14ac:dyDescent="0.2">
      <c r="A7" s="304" t="s">
        <v>4</v>
      </c>
      <c r="B7" s="309"/>
      <c r="C7" s="310"/>
      <c r="D7" s="307" t="s">
        <v>5</v>
      </c>
      <c r="E7" s="311"/>
      <c r="F7" s="311"/>
    </row>
    <row r="8" spans="1:6" ht="12.8" customHeight="1" x14ac:dyDescent="0.2">
      <c r="A8" s="304" t="s">
        <v>6</v>
      </c>
      <c r="B8" s="308">
        <f>SUM(B9:B15)</f>
        <v>14407073.939999999</v>
      </c>
      <c r="C8" s="308">
        <f>SUM(C9:C15)</f>
        <v>2249209.6999999881</v>
      </c>
      <c r="D8" s="307" t="s">
        <v>7</v>
      </c>
      <c r="E8" s="308">
        <f>SUM(E9:E17)</f>
        <v>1094324.32</v>
      </c>
      <c r="F8" s="308">
        <f>SUM(F9:F17)</f>
        <v>1630100.5099999998</v>
      </c>
    </row>
    <row r="9" spans="1:6" ht="13.45" customHeight="1" x14ac:dyDescent="0.2">
      <c r="A9" s="310" t="s">
        <v>8</v>
      </c>
      <c r="B9" s="311">
        <v>15000</v>
      </c>
      <c r="C9" s="311">
        <v>0</v>
      </c>
      <c r="D9" s="312" t="s">
        <v>9</v>
      </c>
      <c r="E9" s="311">
        <v>315360.31</v>
      </c>
      <c r="F9" s="311">
        <v>338118.74000000209</v>
      </c>
    </row>
    <row r="10" spans="1:6" ht="13.45" customHeight="1" x14ac:dyDescent="0.2">
      <c r="A10" s="310" t="s">
        <v>10</v>
      </c>
      <c r="B10" s="311">
        <v>14392073.939999999</v>
      </c>
      <c r="C10" s="311">
        <v>2249209.6999999881</v>
      </c>
      <c r="D10" s="312" t="s">
        <v>11</v>
      </c>
      <c r="E10" s="311">
        <v>137233.22</v>
      </c>
      <c r="F10" s="311">
        <v>63045.999999996275</v>
      </c>
    </row>
    <row r="11" spans="1:6" ht="13.45" customHeight="1" x14ac:dyDescent="0.2">
      <c r="A11" s="310" t="s">
        <v>12</v>
      </c>
      <c r="B11" s="311">
        <v>0</v>
      </c>
      <c r="C11" s="311">
        <v>0</v>
      </c>
      <c r="D11" s="312" t="s">
        <v>13</v>
      </c>
      <c r="E11" s="311">
        <v>0</v>
      </c>
      <c r="F11" s="311">
        <v>0</v>
      </c>
    </row>
    <row r="12" spans="1:6" ht="13.45" customHeight="1" x14ac:dyDescent="0.2">
      <c r="A12" s="310" t="s">
        <v>14</v>
      </c>
      <c r="B12" s="311">
        <v>0</v>
      </c>
      <c r="C12" s="311">
        <v>0</v>
      </c>
      <c r="D12" s="312" t="s">
        <v>15</v>
      </c>
      <c r="E12" s="311">
        <v>0</v>
      </c>
      <c r="F12" s="311">
        <v>0</v>
      </c>
    </row>
    <row r="13" spans="1:6" ht="13.45" customHeight="1" x14ac:dyDescent="0.2">
      <c r="A13" s="310" t="s">
        <v>16</v>
      </c>
      <c r="B13" s="311">
        <v>0</v>
      </c>
      <c r="C13" s="311">
        <v>0</v>
      </c>
      <c r="D13" s="312" t="s">
        <v>17</v>
      </c>
      <c r="E13" s="311">
        <v>0</v>
      </c>
      <c r="F13" s="311">
        <v>0</v>
      </c>
    </row>
    <row r="14" spans="1:6" ht="13.45" customHeight="1" x14ac:dyDescent="0.2">
      <c r="A14" s="310" t="s">
        <v>18</v>
      </c>
      <c r="B14" s="311">
        <v>0</v>
      </c>
      <c r="C14" s="311">
        <v>0</v>
      </c>
      <c r="D14" s="312" t="s">
        <v>19</v>
      </c>
      <c r="E14" s="311">
        <v>0</v>
      </c>
      <c r="F14" s="311">
        <v>0</v>
      </c>
    </row>
    <row r="15" spans="1:6" ht="13.45" customHeight="1" x14ac:dyDescent="0.2">
      <c r="A15" s="310" t="s">
        <v>20</v>
      </c>
      <c r="B15" s="311">
        <v>0</v>
      </c>
      <c r="C15" s="311">
        <v>0</v>
      </c>
      <c r="D15" s="312" t="s">
        <v>21</v>
      </c>
      <c r="E15" s="311">
        <v>641730.79</v>
      </c>
      <c r="F15" s="311">
        <v>1228935.7700000014</v>
      </c>
    </row>
    <row r="16" spans="1:6" ht="13.75" x14ac:dyDescent="0.2">
      <c r="A16" s="313" t="s">
        <v>22</v>
      </c>
      <c r="B16" s="308">
        <f>SUM(B17:B23)</f>
        <v>73257.289999999994</v>
      </c>
      <c r="C16" s="308">
        <f>SUM(C17:C23)</f>
        <v>37057.279999999795</v>
      </c>
      <c r="D16" s="312" t="s">
        <v>23</v>
      </c>
      <c r="E16" s="311">
        <v>0</v>
      </c>
      <c r="F16" s="311">
        <v>0</v>
      </c>
    </row>
    <row r="17" spans="1:6" x14ac:dyDescent="0.2">
      <c r="A17" s="310" t="s">
        <v>24</v>
      </c>
      <c r="B17" s="311">
        <v>0</v>
      </c>
      <c r="C17" s="311">
        <v>0</v>
      </c>
      <c r="D17" s="312" t="s">
        <v>25</v>
      </c>
      <c r="E17" s="311">
        <v>0</v>
      </c>
      <c r="F17" s="311">
        <v>0</v>
      </c>
    </row>
    <row r="18" spans="1:6" ht="13.75" x14ac:dyDescent="0.2">
      <c r="A18" s="310" t="s">
        <v>26</v>
      </c>
      <c r="B18" s="311">
        <v>0</v>
      </c>
      <c r="C18" s="311">
        <v>0</v>
      </c>
      <c r="D18" s="307" t="s">
        <v>27</v>
      </c>
      <c r="E18" s="308">
        <f>SUM(E19:E21)</f>
        <v>0</v>
      </c>
      <c r="F18" s="308">
        <f>SUM(F19:F21)</f>
        <v>0</v>
      </c>
    </row>
    <row r="19" spans="1:6" x14ac:dyDescent="0.2">
      <c r="A19" s="310" t="s">
        <v>28</v>
      </c>
      <c r="B19" s="311">
        <v>73257.289999999994</v>
      </c>
      <c r="C19" s="311">
        <v>37057.279999999795</v>
      </c>
      <c r="D19" s="312" t="s">
        <v>29</v>
      </c>
      <c r="E19" s="311">
        <v>0</v>
      </c>
      <c r="F19" s="311">
        <v>0</v>
      </c>
    </row>
    <row r="20" spans="1:6" ht="11.95" customHeight="1" x14ac:dyDescent="0.2">
      <c r="A20" s="310" t="s">
        <v>30</v>
      </c>
      <c r="B20" s="311">
        <v>0</v>
      </c>
      <c r="C20" s="311">
        <v>0</v>
      </c>
      <c r="D20" s="312" t="s">
        <v>31</v>
      </c>
      <c r="E20" s="311">
        <v>0</v>
      </c>
      <c r="F20" s="311">
        <v>0</v>
      </c>
    </row>
    <row r="21" spans="1:6" ht="11.95" customHeight="1" x14ac:dyDescent="0.2">
      <c r="A21" s="310" t="s">
        <v>32</v>
      </c>
      <c r="B21" s="311">
        <v>0</v>
      </c>
      <c r="C21" s="311">
        <v>0</v>
      </c>
      <c r="D21" s="312" t="s">
        <v>33</v>
      </c>
      <c r="E21" s="311">
        <v>0</v>
      </c>
      <c r="F21" s="311">
        <v>0</v>
      </c>
    </row>
    <row r="22" spans="1:6" ht="11.95" customHeight="1" x14ac:dyDescent="0.2">
      <c r="A22" s="310" t="s">
        <v>34</v>
      </c>
      <c r="B22" s="311">
        <v>0</v>
      </c>
      <c r="C22" s="311">
        <v>0</v>
      </c>
      <c r="D22" s="307" t="s">
        <v>35</v>
      </c>
      <c r="E22" s="308">
        <f>SUM(E23:E24)</f>
        <v>0</v>
      </c>
      <c r="F22" s="308">
        <f>SUM(F23:F24)</f>
        <v>0</v>
      </c>
    </row>
    <row r="23" spans="1:6" ht="11.95" customHeight="1" x14ac:dyDescent="0.2">
      <c r="A23" s="310" t="s">
        <v>36</v>
      </c>
      <c r="B23" s="317">
        <v>0</v>
      </c>
      <c r="C23" s="311">
        <v>0</v>
      </c>
      <c r="D23" s="312" t="s">
        <v>37</v>
      </c>
      <c r="E23" s="311">
        <v>0</v>
      </c>
      <c r="F23" s="311">
        <v>0</v>
      </c>
    </row>
    <row r="24" spans="1:6" ht="11.95" customHeight="1" x14ac:dyDescent="0.2">
      <c r="A24" s="304" t="s">
        <v>38</v>
      </c>
      <c r="B24" s="336">
        <f>SUM(B25:B29)</f>
        <v>174014.47</v>
      </c>
      <c r="C24" s="308">
        <f>SUM(C25:C29)</f>
        <v>0</v>
      </c>
      <c r="D24" s="312" t="s">
        <v>39</v>
      </c>
      <c r="E24" s="311">
        <v>0</v>
      </c>
      <c r="F24" s="311">
        <v>0</v>
      </c>
    </row>
    <row r="25" spans="1:6" ht="11.95" customHeight="1" x14ac:dyDescent="0.2">
      <c r="A25" s="310" t="s">
        <v>457</v>
      </c>
      <c r="B25" s="317">
        <v>174014.47</v>
      </c>
      <c r="C25" s="311">
        <v>0</v>
      </c>
      <c r="D25" s="307" t="s">
        <v>40</v>
      </c>
      <c r="E25" s="308">
        <v>0</v>
      </c>
      <c r="F25" s="308">
        <v>0</v>
      </c>
    </row>
    <row r="26" spans="1:6" ht="11.95" customHeight="1" x14ac:dyDescent="0.2">
      <c r="A26" s="310" t="s">
        <v>456</v>
      </c>
      <c r="B26" s="317">
        <v>0</v>
      </c>
      <c r="C26" s="311">
        <v>0</v>
      </c>
      <c r="D26" s="307" t="s">
        <v>41</v>
      </c>
      <c r="E26" s="308">
        <f>SUM(E27:E29)</f>
        <v>0</v>
      </c>
      <c r="F26" s="308">
        <f>SUM(F27:F29)</f>
        <v>0</v>
      </c>
    </row>
    <row r="27" spans="1:6" ht="11.95" customHeight="1" x14ac:dyDescent="0.2">
      <c r="A27" s="310" t="s">
        <v>42</v>
      </c>
      <c r="B27" s="317">
        <v>0</v>
      </c>
      <c r="C27" s="311">
        <v>0</v>
      </c>
      <c r="D27" s="312" t="s">
        <v>43</v>
      </c>
      <c r="E27" s="311">
        <v>0</v>
      </c>
      <c r="F27" s="311">
        <v>0</v>
      </c>
    </row>
    <row r="28" spans="1:6" ht="11.95" customHeight="1" x14ac:dyDescent="0.2">
      <c r="A28" s="310" t="s">
        <v>44</v>
      </c>
      <c r="B28" s="317">
        <v>0</v>
      </c>
      <c r="C28" s="311">
        <v>0</v>
      </c>
      <c r="D28" s="312" t="s">
        <v>45</v>
      </c>
      <c r="E28" s="311">
        <v>0</v>
      </c>
      <c r="F28" s="311">
        <v>0</v>
      </c>
    </row>
    <row r="29" spans="1:6" ht="11.95" customHeight="1" x14ac:dyDescent="0.2">
      <c r="A29" s="310" t="s">
        <v>46</v>
      </c>
      <c r="B29" s="317">
        <v>0</v>
      </c>
      <c r="C29" s="311">
        <v>0</v>
      </c>
      <c r="D29" s="312" t="s">
        <v>47</v>
      </c>
      <c r="E29" s="311">
        <v>0</v>
      </c>
      <c r="F29" s="311">
        <v>0</v>
      </c>
    </row>
    <row r="30" spans="1:6" ht="11.95" customHeight="1" x14ac:dyDescent="0.2">
      <c r="A30" s="304" t="s">
        <v>48</v>
      </c>
      <c r="B30" s="336">
        <f>SUM(B31:B35)</f>
        <v>0</v>
      </c>
      <c r="C30" s="308">
        <f>SUM(C31:C35)</f>
        <v>0</v>
      </c>
      <c r="D30" s="307" t="s">
        <v>49</v>
      </c>
      <c r="E30" s="336">
        <f>SUM(E31:E36)</f>
        <v>0</v>
      </c>
      <c r="F30" s="308">
        <f>SUM(F31:F36)</f>
        <v>0</v>
      </c>
    </row>
    <row r="31" spans="1:6" ht="11.95" customHeight="1" x14ac:dyDescent="0.2">
      <c r="A31" s="310" t="s">
        <v>50</v>
      </c>
      <c r="B31" s="317">
        <v>0</v>
      </c>
      <c r="C31" s="311">
        <v>0</v>
      </c>
      <c r="D31" s="312" t="s">
        <v>51</v>
      </c>
      <c r="E31" s="317">
        <v>0</v>
      </c>
      <c r="F31" s="311">
        <v>0</v>
      </c>
    </row>
    <row r="32" spans="1:6" ht="11.95" customHeight="1" x14ac:dyDescent="0.2">
      <c r="A32" s="310" t="s">
        <v>52</v>
      </c>
      <c r="B32" s="317">
        <v>0</v>
      </c>
      <c r="C32" s="311">
        <v>0</v>
      </c>
      <c r="D32" s="312" t="s">
        <v>53</v>
      </c>
      <c r="E32" s="317">
        <v>0</v>
      </c>
      <c r="F32" s="311">
        <v>0</v>
      </c>
    </row>
    <row r="33" spans="1:6" ht="11.95" customHeight="1" x14ac:dyDescent="0.2">
      <c r="A33" s="310" t="s">
        <v>54</v>
      </c>
      <c r="B33" s="317">
        <v>0</v>
      </c>
      <c r="C33" s="311">
        <v>0</v>
      </c>
      <c r="D33" s="312" t="s">
        <v>55</v>
      </c>
      <c r="E33" s="317">
        <v>0</v>
      </c>
      <c r="F33" s="311">
        <v>0</v>
      </c>
    </row>
    <row r="34" spans="1:6" ht="11.95" customHeight="1" x14ac:dyDescent="0.2">
      <c r="A34" s="310" t="s">
        <v>56</v>
      </c>
      <c r="B34" s="317">
        <v>0</v>
      </c>
      <c r="C34" s="311">
        <v>0</v>
      </c>
      <c r="D34" s="312" t="s">
        <v>57</v>
      </c>
      <c r="E34" s="317">
        <v>0</v>
      </c>
      <c r="F34" s="311">
        <v>0</v>
      </c>
    </row>
    <row r="35" spans="1:6" ht="11.95" customHeight="1" x14ac:dyDescent="0.2">
      <c r="A35" s="310" t="s">
        <v>58</v>
      </c>
      <c r="B35" s="317">
        <v>0</v>
      </c>
      <c r="C35" s="311">
        <v>0</v>
      </c>
      <c r="D35" s="312" t="s">
        <v>59</v>
      </c>
      <c r="E35" s="317">
        <v>0</v>
      </c>
      <c r="F35" s="311">
        <v>0</v>
      </c>
    </row>
    <row r="36" spans="1:6" ht="11.95" customHeight="1" x14ac:dyDescent="0.2">
      <c r="A36" s="304" t="s">
        <v>60</v>
      </c>
      <c r="B36" s="336">
        <v>0</v>
      </c>
      <c r="C36" s="308">
        <v>0</v>
      </c>
      <c r="D36" s="312" t="s">
        <v>61</v>
      </c>
      <c r="E36" s="317">
        <v>0</v>
      </c>
      <c r="F36" s="311">
        <v>0</v>
      </c>
    </row>
    <row r="37" spans="1:6" ht="11.95" customHeight="1" x14ac:dyDescent="0.2">
      <c r="A37" s="304" t="s">
        <v>62</v>
      </c>
      <c r="B37" s="336">
        <f>SUM(B38:B39)</f>
        <v>0</v>
      </c>
      <c r="C37" s="308">
        <f>SUM(C38:C39)</f>
        <v>0</v>
      </c>
      <c r="D37" s="307" t="s">
        <v>63</v>
      </c>
      <c r="E37" s="336">
        <f>SUM(E38:E40)</f>
        <v>0</v>
      </c>
      <c r="F37" s="308">
        <f>SUM(F38:F40)</f>
        <v>0</v>
      </c>
    </row>
    <row r="38" spans="1:6" ht="11.95" customHeight="1" x14ac:dyDescent="0.2">
      <c r="A38" s="310" t="s">
        <v>64</v>
      </c>
      <c r="B38" s="317">
        <v>0</v>
      </c>
      <c r="C38" s="311">
        <v>0</v>
      </c>
      <c r="D38" s="312" t="s">
        <v>65</v>
      </c>
      <c r="E38" s="317">
        <v>0</v>
      </c>
      <c r="F38" s="311">
        <v>0</v>
      </c>
    </row>
    <row r="39" spans="1:6" ht="11.95" customHeight="1" x14ac:dyDescent="0.2">
      <c r="A39" s="310" t="s">
        <v>66</v>
      </c>
      <c r="B39" s="317">
        <v>0</v>
      </c>
      <c r="C39" s="311">
        <v>0</v>
      </c>
      <c r="D39" s="312" t="s">
        <v>67</v>
      </c>
      <c r="E39" s="317">
        <v>0</v>
      </c>
      <c r="F39" s="311">
        <v>0</v>
      </c>
    </row>
    <row r="40" spans="1:6" ht="11.95" customHeight="1" x14ac:dyDescent="0.2">
      <c r="A40" s="304" t="s">
        <v>68</v>
      </c>
      <c r="B40" s="336">
        <f>SUM(B41:B44)</f>
        <v>90833.540000000008</v>
      </c>
      <c r="C40" s="308">
        <f>SUM(C41:C44)</f>
        <v>90833.540000000008</v>
      </c>
      <c r="D40" s="312" t="s">
        <v>69</v>
      </c>
      <c r="E40" s="317">
        <v>0</v>
      </c>
      <c r="F40" s="311">
        <v>0</v>
      </c>
    </row>
    <row r="41" spans="1:6" ht="11.95" customHeight="1" x14ac:dyDescent="0.2">
      <c r="A41" s="310" t="s">
        <v>70</v>
      </c>
      <c r="B41" s="317">
        <v>90833.540000000008</v>
      </c>
      <c r="C41" s="311">
        <v>90833.540000000008</v>
      </c>
      <c r="D41" s="307" t="s">
        <v>71</v>
      </c>
      <c r="E41" s="336">
        <f>SUM(E42:E44)</f>
        <v>0</v>
      </c>
      <c r="F41" s="308">
        <f>SUM(F42:F44)</f>
        <v>0</v>
      </c>
    </row>
    <row r="42" spans="1:6" ht="11.95" customHeight="1" x14ac:dyDescent="0.2">
      <c r="A42" s="310" t="s">
        <v>72</v>
      </c>
      <c r="B42" s="317">
        <v>0</v>
      </c>
      <c r="C42" s="311">
        <v>0</v>
      </c>
      <c r="D42" s="312" t="s">
        <v>73</v>
      </c>
      <c r="E42" s="317">
        <v>0</v>
      </c>
      <c r="F42" s="311">
        <v>0</v>
      </c>
    </row>
    <row r="43" spans="1:6" ht="11.95" customHeight="1" x14ac:dyDescent="0.2">
      <c r="A43" s="310" t="s">
        <v>74</v>
      </c>
      <c r="B43" s="317">
        <v>0</v>
      </c>
      <c r="C43" s="311">
        <v>0</v>
      </c>
      <c r="D43" s="312" t="s">
        <v>75</v>
      </c>
      <c r="E43" s="317">
        <v>0</v>
      </c>
      <c r="F43" s="311">
        <v>0</v>
      </c>
    </row>
    <row r="44" spans="1:6" ht="11.95" customHeight="1" x14ac:dyDescent="0.2">
      <c r="A44" s="310" t="s">
        <v>76</v>
      </c>
      <c r="B44" s="317">
        <v>0</v>
      </c>
      <c r="C44" s="311">
        <v>0</v>
      </c>
      <c r="D44" s="312" t="s">
        <v>77</v>
      </c>
      <c r="E44" s="317">
        <v>0</v>
      </c>
      <c r="F44" s="311">
        <v>0</v>
      </c>
    </row>
    <row r="45" spans="1:6" ht="3.8" customHeight="1" x14ac:dyDescent="0.2">
      <c r="A45" s="310"/>
      <c r="B45" s="315"/>
      <c r="C45" s="309"/>
      <c r="D45" s="312"/>
      <c r="E45" s="317"/>
      <c r="F45" s="311"/>
    </row>
    <row r="46" spans="1:6" ht="11.95" customHeight="1" x14ac:dyDescent="0.2">
      <c r="A46" s="304" t="s">
        <v>78</v>
      </c>
      <c r="B46" s="336">
        <f>+B8+B16+B24+B30+B36+B37+B40</f>
        <v>14745179.239999998</v>
      </c>
      <c r="C46" s="308">
        <f>+C8+C16+C24+C30+C36+C37+C40</f>
        <v>2377100.5199999879</v>
      </c>
      <c r="D46" s="307" t="s">
        <v>79</v>
      </c>
      <c r="E46" s="336">
        <f>+E8+E18+E22+E25+E26+E30+E37+E41</f>
        <v>1094324.32</v>
      </c>
      <c r="F46" s="308">
        <f>+F8+F18+F22+F25+F26+F30+F37+F41</f>
        <v>1630100.5099999998</v>
      </c>
    </row>
    <row r="47" spans="1:6" ht="5.25" customHeight="1" x14ac:dyDescent="0.2">
      <c r="A47" s="314"/>
      <c r="B47" s="315"/>
      <c r="C47" s="315"/>
      <c r="D47" s="316"/>
      <c r="E47" s="317"/>
      <c r="F47" s="317"/>
    </row>
    <row r="48" spans="1:6" ht="11.95" customHeight="1" x14ac:dyDescent="0.2">
      <c r="A48" s="304" t="s">
        <v>80</v>
      </c>
      <c r="B48" s="336"/>
      <c r="C48" s="308"/>
      <c r="D48" s="307" t="s">
        <v>81</v>
      </c>
      <c r="E48" s="317"/>
      <c r="F48" s="311"/>
    </row>
    <row r="49" spans="1:8" ht="11.95" customHeight="1" x14ac:dyDescent="0.2">
      <c r="A49" s="310" t="s">
        <v>82</v>
      </c>
      <c r="B49" s="317">
        <v>0</v>
      </c>
      <c r="C49" s="311">
        <v>0</v>
      </c>
      <c r="D49" s="312" t="s">
        <v>83</v>
      </c>
      <c r="E49" s="317">
        <v>0</v>
      </c>
      <c r="F49" s="311">
        <v>0</v>
      </c>
    </row>
    <row r="50" spans="1:8" ht="11.95" customHeight="1" x14ac:dyDescent="0.2">
      <c r="A50" s="310" t="s">
        <v>84</v>
      </c>
      <c r="B50" s="317">
        <v>0</v>
      </c>
      <c r="C50" s="311">
        <v>0</v>
      </c>
      <c r="D50" s="312" t="s">
        <v>85</v>
      </c>
      <c r="E50" s="317">
        <v>0</v>
      </c>
      <c r="F50" s="311">
        <v>0</v>
      </c>
    </row>
    <row r="51" spans="1:8" ht="11.95" customHeight="1" x14ac:dyDescent="0.2">
      <c r="A51" s="310" t="s">
        <v>86</v>
      </c>
      <c r="B51" s="317">
        <v>0</v>
      </c>
      <c r="C51" s="311">
        <v>0</v>
      </c>
      <c r="D51" s="312" t="s">
        <v>87</v>
      </c>
      <c r="E51" s="317">
        <v>0</v>
      </c>
      <c r="F51" s="311">
        <v>0</v>
      </c>
    </row>
    <row r="52" spans="1:8" ht="11.95" customHeight="1" x14ac:dyDescent="0.2">
      <c r="A52" s="310" t="s">
        <v>88</v>
      </c>
      <c r="B52" s="317">
        <v>8874470.6300000008</v>
      </c>
      <c r="C52" s="311">
        <v>8874470.6300000008</v>
      </c>
      <c r="D52" s="312" t="s">
        <v>89</v>
      </c>
      <c r="E52" s="317">
        <v>0</v>
      </c>
      <c r="F52" s="311">
        <v>0</v>
      </c>
    </row>
    <row r="53" spans="1:8" ht="11.95" customHeight="1" x14ac:dyDescent="0.2">
      <c r="A53" s="310" t="s">
        <v>90</v>
      </c>
      <c r="B53" s="317">
        <v>0</v>
      </c>
      <c r="C53" s="311">
        <v>0</v>
      </c>
      <c r="D53" s="312" t="s">
        <v>91</v>
      </c>
      <c r="E53" s="317">
        <v>0</v>
      </c>
      <c r="F53" s="311">
        <v>0</v>
      </c>
    </row>
    <row r="54" spans="1:8" ht="11.95" customHeight="1" x14ac:dyDescent="0.2">
      <c r="A54" s="310" t="s">
        <v>92</v>
      </c>
      <c r="B54" s="317">
        <v>-8744959.9700000007</v>
      </c>
      <c r="C54" s="311">
        <v>-8720234.4600000009</v>
      </c>
      <c r="D54" s="312" t="s">
        <v>93</v>
      </c>
      <c r="E54" s="317">
        <v>0</v>
      </c>
      <c r="F54" s="311">
        <v>0</v>
      </c>
    </row>
    <row r="55" spans="1:8" ht="11.95" customHeight="1" x14ac:dyDescent="0.2">
      <c r="A55" s="310" t="s">
        <v>94</v>
      </c>
      <c r="B55" s="317"/>
      <c r="C55" s="311"/>
      <c r="D55" s="307"/>
      <c r="E55" s="317">
        <v>0</v>
      </c>
      <c r="F55" s="311">
        <v>0</v>
      </c>
    </row>
    <row r="56" spans="1:8" ht="11.95" customHeight="1" x14ac:dyDescent="0.2">
      <c r="A56" s="310" t="s">
        <v>95</v>
      </c>
      <c r="B56" s="317"/>
      <c r="C56" s="311"/>
      <c r="D56" s="307" t="s">
        <v>96</v>
      </c>
      <c r="E56" s="336">
        <f>SUM(E49:E54)</f>
        <v>0</v>
      </c>
      <c r="F56" s="308">
        <f>SUM(F49:F54)</f>
        <v>0</v>
      </c>
    </row>
    <row r="57" spans="1:8" ht="11.95" customHeight="1" x14ac:dyDescent="0.2">
      <c r="A57" s="310" t="s">
        <v>97</v>
      </c>
      <c r="B57" s="317"/>
      <c r="C57" s="311"/>
      <c r="D57" s="316"/>
      <c r="E57" s="317"/>
      <c r="F57" s="311"/>
    </row>
    <row r="58" spans="1:8" ht="11.95" customHeight="1" x14ac:dyDescent="0.2">
      <c r="A58" s="310"/>
      <c r="B58" s="315"/>
      <c r="C58" s="309"/>
      <c r="D58" s="307" t="s">
        <v>98</v>
      </c>
      <c r="E58" s="337">
        <f>+E46+E56</f>
        <v>1094324.32</v>
      </c>
      <c r="F58" s="338">
        <f>+F46+F56</f>
        <v>1630100.5099999998</v>
      </c>
    </row>
    <row r="59" spans="1:8" ht="11.95" customHeight="1" x14ac:dyDescent="0.2">
      <c r="A59" s="304" t="s">
        <v>99</v>
      </c>
      <c r="B59" s="336">
        <f>SUM(B49:B57)</f>
        <v>129510.66000000015</v>
      </c>
      <c r="C59" s="308">
        <f>SUM(C49:C57)</f>
        <v>154236.16999999993</v>
      </c>
      <c r="D59" s="312"/>
      <c r="E59" s="317"/>
      <c r="F59" s="311"/>
    </row>
    <row r="60" spans="1:8" ht="6.05" customHeight="1" x14ac:dyDescent="0.2">
      <c r="A60" s="310"/>
      <c r="B60" s="315"/>
      <c r="C60" s="309"/>
      <c r="D60" s="312"/>
      <c r="E60" s="317"/>
      <c r="F60" s="311"/>
    </row>
    <row r="61" spans="1:8" ht="11.95" customHeight="1" x14ac:dyDescent="0.2">
      <c r="A61" s="304" t="s">
        <v>101</v>
      </c>
      <c r="B61" s="337">
        <f>+B46+B59</f>
        <v>14874689.899999999</v>
      </c>
      <c r="C61" s="338">
        <f>+C46+C59</f>
        <v>2531336.6899999878</v>
      </c>
      <c r="D61" s="307" t="s">
        <v>100</v>
      </c>
      <c r="E61" s="317"/>
      <c r="F61" s="311"/>
    </row>
    <row r="62" spans="1:8" ht="11.95" customHeight="1" x14ac:dyDescent="0.2">
      <c r="A62" s="310"/>
      <c r="B62" s="309"/>
      <c r="C62" s="309"/>
      <c r="D62" s="307" t="s">
        <v>102</v>
      </c>
      <c r="E62" s="336">
        <f>SUM(E63:E65)</f>
        <v>8874470.629999999</v>
      </c>
      <c r="F62" s="308">
        <f>SUM(F63:F65)</f>
        <v>8874470.629999999</v>
      </c>
    </row>
    <row r="63" spans="1:8" ht="11.95" customHeight="1" x14ac:dyDescent="0.2">
      <c r="A63" s="310"/>
      <c r="B63" s="309"/>
      <c r="C63" s="309"/>
      <c r="D63" s="312" t="s">
        <v>103</v>
      </c>
      <c r="E63" s="317">
        <v>7341825.5099999998</v>
      </c>
      <c r="F63" s="311">
        <v>7341825.5099999998</v>
      </c>
      <c r="H63" s="292" t="s">
        <v>422</v>
      </c>
    </row>
    <row r="64" spans="1:8" ht="11.95" customHeight="1" x14ac:dyDescent="0.2">
      <c r="A64" s="310"/>
      <c r="B64" s="309"/>
      <c r="C64" s="309"/>
      <c r="D64" s="312" t="s">
        <v>104</v>
      </c>
      <c r="E64" s="317">
        <v>1532645.12</v>
      </c>
      <c r="F64" s="311">
        <v>1532645.12</v>
      </c>
    </row>
    <row r="65" spans="1:7" ht="11.95" customHeight="1" x14ac:dyDescent="0.2">
      <c r="A65" s="310"/>
      <c r="B65" s="309"/>
      <c r="C65" s="309"/>
      <c r="D65" s="312" t="s">
        <v>105</v>
      </c>
      <c r="E65" s="317">
        <v>0</v>
      </c>
      <c r="F65" s="311">
        <v>0</v>
      </c>
    </row>
    <row r="66" spans="1:7" ht="2.95" customHeight="1" x14ac:dyDescent="0.2">
      <c r="A66" s="310"/>
      <c r="B66" s="309"/>
      <c r="C66" s="309"/>
      <c r="D66" s="312"/>
      <c r="E66" s="317"/>
      <c r="F66" s="311"/>
    </row>
    <row r="67" spans="1:7" ht="11.95" customHeight="1" x14ac:dyDescent="0.2">
      <c r="A67" s="310"/>
      <c r="B67" s="309"/>
      <c r="C67" s="309"/>
      <c r="D67" s="307" t="s">
        <v>106</v>
      </c>
      <c r="E67" s="336">
        <f>SUM(E68:E72)</f>
        <v>4905894.9500000011</v>
      </c>
      <c r="F67" s="308">
        <f>SUM(F68:F72)</f>
        <v>-7973234.450000003</v>
      </c>
    </row>
    <row r="68" spans="1:7" ht="11.95" customHeight="1" x14ac:dyDescent="0.2">
      <c r="A68" s="310"/>
      <c r="B68" s="309"/>
      <c r="C68" s="309"/>
      <c r="D68" s="312" t="s">
        <v>107</v>
      </c>
      <c r="E68" s="317">
        <v>13332674.380000001</v>
      </c>
      <c r="F68" s="311">
        <v>390489.52999999525</v>
      </c>
    </row>
    <row r="69" spans="1:7" ht="11.95" customHeight="1" x14ac:dyDescent="0.2">
      <c r="A69" s="310"/>
      <c r="B69" s="309"/>
      <c r="C69" s="309"/>
      <c r="D69" s="312" t="s">
        <v>108</v>
      </c>
      <c r="E69" s="317">
        <v>-8426779.4299999997</v>
      </c>
      <c r="F69" s="311">
        <v>-8363723.9799999986</v>
      </c>
    </row>
    <row r="70" spans="1:7" ht="11.95" customHeight="1" x14ac:dyDescent="0.2">
      <c r="A70" s="310"/>
      <c r="B70" s="309"/>
      <c r="C70" s="309"/>
      <c r="D70" s="312" t="s">
        <v>109</v>
      </c>
      <c r="E70" s="317">
        <v>0</v>
      </c>
      <c r="F70" s="311">
        <v>0</v>
      </c>
    </row>
    <row r="71" spans="1:7" ht="11.95" customHeight="1" x14ac:dyDescent="0.2">
      <c r="A71" s="310"/>
      <c r="B71" s="309"/>
      <c r="C71" s="310"/>
      <c r="D71" s="312" t="s">
        <v>110</v>
      </c>
      <c r="E71" s="317">
        <v>0</v>
      </c>
      <c r="F71" s="311">
        <v>0</v>
      </c>
    </row>
    <row r="72" spans="1:7" ht="11.95" customHeight="1" x14ac:dyDescent="0.2">
      <c r="A72" s="310"/>
      <c r="B72" s="309"/>
      <c r="C72" s="310"/>
      <c r="D72" s="312" t="s">
        <v>111</v>
      </c>
      <c r="E72" s="317">
        <v>0</v>
      </c>
      <c r="F72" s="311">
        <v>0</v>
      </c>
      <c r="G72" s="318"/>
    </row>
    <row r="73" spans="1:7" ht="2.95" customHeight="1" x14ac:dyDescent="0.2">
      <c r="A73" s="310"/>
      <c r="B73" s="309"/>
      <c r="C73" s="310"/>
      <c r="D73" s="312"/>
      <c r="E73" s="317"/>
      <c r="F73" s="311"/>
      <c r="G73" s="318"/>
    </row>
    <row r="74" spans="1:7" ht="11.95" customHeight="1" x14ac:dyDescent="0.2">
      <c r="A74" s="310"/>
      <c r="B74" s="309"/>
      <c r="C74" s="310"/>
      <c r="D74" s="307" t="s">
        <v>458</v>
      </c>
      <c r="E74" s="336">
        <f>SUM(E75:E76)</f>
        <v>0</v>
      </c>
      <c r="F74" s="308">
        <f>SUM(F75:F76)</f>
        <v>0</v>
      </c>
      <c r="G74" s="318"/>
    </row>
    <row r="75" spans="1:7" ht="11.95" customHeight="1" x14ac:dyDescent="0.2">
      <c r="A75" s="310"/>
      <c r="B75" s="309"/>
      <c r="C75" s="310"/>
      <c r="D75" s="312" t="s">
        <v>112</v>
      </c>
      <c r="E75" s="317">
        <v>0</v>
      </c>
      <c r="F75" s="311">
        <v>0</v>
      </c>
      <c r="G75" s="318"/>
    </row>
    <row r="76" spans="1:7" ht="11.95" customHeight="1" x14ac:dyDescent="0.2">
      <c r="A76" s="310"/>
      <c r="B76" s="309"/>
      <c r="C76" s="310"/>
      <c r="D76" s="312" t="s">
        <v>113</v>
      </c>
      <c r="E76" s="317">
        <v>0</v>
      </c>
      <c r="F76" s="311">
        <v>0</v>
      </c>
      <c r="G76" s="318"/>
    </row>
    <row r="77" spans="1:7" ht="2.2999999999999998" customHeight="1" x14ac:dyDescent="0.2">
      <c r="A77" s="310"/>
      <c r="B77" s="309"/>
      <c r="C77" s="310"/>
      <c r="D77" s="312"/>
      <c r="E77" s="317"/>
      <c r="F77" s="311"/>
      <c r="G77" s="318"/>
    </row>
    <row r="78" spans="1:7" ht="11.95" customHeight="1" x14ac:dyDescent="0.2">
      <c r="A78" s="310"/>
      <c r="B78" s="309"/>
      <c r="C78" s="310"/>
      <c r="D78" s="307" t="s">
        <v>114</v>
      </c>
      <c r="E78" s="336">
        <f>+E62+E67+E74</f>
        <v>13780365.58</v>
      </c>
      <c r="F78" s="308">
        <f>+F62+F67+F74</f>
        <v>901236.17999999598</v>
      </c>
      <c r="G78" s="318"/>
    </row>
    <row r="79" spans="1:7" ht="2.95" customHeight="1" x14ac:dyDescent="0.2">
      <c r="A79" s="310"/>
      <c r="B79" s="309"/>
      <c r="C79" s="310"/>
      <c r="D79" s="312"/>
      <c r="E79" s="311"/>
      <c r="F79" s="311"/>
      <c r="G79" s="318"/>
    </row>
    <row r="80" spans="1:7" ht="11.95" customHeight="1" x14ac:dyDescent="0.2">
      <c r="A80" s="310"/>
      <c r="B80" s="309"/>
      <c r="C80" s="310"/>
      <c r="D80" s="307" t="s">
        <v>115</v>
      </c>
      <c r="E80" s="337">
        <f>+E58+E78</f>
        <v>14874689.9</v>
      </c>
      <c r="F80" s="338">
        <f>+F58+F78</f>
        <v>2531336.6899999958</v>
      </c>
      <c r="G80" s="319"/>
    </row>
    <row r="81" spans="1:8" ht="3.8" customHeight="1" x14ac:dyDescent="0.2">
      <c r="A81" s="310"/>
      <c r="B81" s="309"/>
      <c r="C81" s="310"/>
      <c r="D81" s="312"/>
      <c r="E81" s="310"/>
      <c r="F81" s="312"/>
      <c r="G81" s="319"/>
    </row>
    <row r="82" spans="1:8" ht="11.95" hidden="1" customHeight="1" x14ac:dyDescent="0.2">
      <c r="A82" s="310"/>
      <c r="B82" s="309"/>
      <c r="C82" s="310"/>
      <c r="D82" s="312"/>
      <c r="E82" s="317"/>
      <c r="F82" s="311"/>
      <c r="G82" s="318"/>
    </row>
    <row r="83" spans="1:8" ht="11.95" hidden="1" customHeight="1" x14ac:dyDescent="0.2">
      <c r="A83" s="310"/>
      <c r="B83" s="309"/>
      <c r="C83" s="310"/>
      <c r="D83" s="312"/>
      <c r="E83" s="317"/>
      <c r="F83" s="311"/>
      <c r="G83" s="318"/>
    </row>
    <row r="84" spans="1:8" ht="1.5" customHeight="1" thickBot="1" x14ac:dyDescent="0.25">
      <c r="A84" s="320"/>
      <c r="B84" s="321"/>
      <c r="C84" s="320"/>
      <c r="D84" s="322"/>
      <c r="E84" s="323"/>
      <c r="F84" s="324"/>
      <c r="G84" s="318"/>
    </row>
    <row r="85" spans="1:8" x14ac:dyDescent="0.2">
      <c r="A85" s="318"/>
      <c r="B85" s="319"/>
      <c r="C85" s="318"/>
      <c r="D85" s="318"/>
      <c r="G85" s="318"/>
    </row>
    <row r="86" spans="1:8" ht="16.55" customHeight="1" x14ac:dyDescent="0.2">
      <c r="A86" s="318"/>
      <c r="B86" s="319"/>
      <c r="C86" s="318"/>
      <c r="D86" s="318"/>
      <c r="E86" s="326"/>
      <c r="F86" s="326"/>
      <c r="G86" s="318"/>
    </row>
    <row r="87" spans="1:8" ht="13.75" x14ac:dyDescent="0.25">
      <c r="A87" s="327"/>
      <c r="B87" s="327"/>
      <c r="C87" s="327"/>
      <c r="D87" s="327"/>
      <c r="E87" s="327"/>
      <c r="F87" s="326"/>
      <c r="G87" s="327"/>
      <c r="H87" s="328"/>
    </row>
    <row r="88" spans="1:8" ht="15.05" customHeight="1" x14ac:dyDescent="0.25">
      <c r="A88" s="327"/>
      <c r="B88" s="327"/>
      <c r="C88" s="329"/>
      <c r="D88" s="329"/>
      <c r="E88" s="329"/>
      <c r="F88" s="326"/>
      <c r="G88" s="327"/>
      <c r="H88" s="328"/>
    </row>
    <row r="89" spans="1:8" ht="15.05" customHeight="1" x14ac:dyDescent="0.25">
      <c r="A89" s="327"/>
      <c r="B89" s="327"/>
      <c r="C89" s="329"/>
      <c r="D89" s="329"/>
      <c r="E89" s="329"/>
      <c r="F89" s="326"/>
      <c r="G89" s="327"/>
      <c r="H89" s="328"/>
    </row>
    <row r="90" spans="1:8" ht="15.05" customHeight="1" x14ac:dyDescent="0.25">
      <c r="A90" s="327"/>
      <c r="B90" s="327"/>
      <c r="C90" s="329"/>
      <c r="D90" s="329"/>
      <c r="E90" s="329"/>
      <c r="F90" s="326"/>
      <c r="G90" s="327"/>
      <c r="H90" s="328"/>
    </row>
    <row r="91" spans="1:8" ht="15.05" customHeight="1" x14ac:dyDescent="0.25">
      <c r="A91" s="330"/>
      <c r="B91" s="330"/>
      <c r="C91" s="331"/>
      <c r="D91" s="331"/>
      <c r="E91" s="331"/>
      <c r="F91" s="332"/>
      <c r="G91" s="330"/>
      <c r="H91" s="330"/>
    </row>
    <row r="92" spans="1:8" ht="15.05" customHeight="1" x14ac:dyDescent="0.25">
      <c r="A92" s="328"/>
      <c r="B92" s="328"/>
      <c r="C92" s="331"/>
      <c r="D92" s="331"/>
      <c r="E92" s="331"/>
      <c r="F92" s="332"/>
      <c r="G92" s="328"/>
      <c r="H92" s="328"/>
    </row>
    <row r="93" spans="1:8" ht="15.05" customHeight="1" x14ac:dyDescent="0.25">
      <c r="A93" s="328"/>
      <c r="B93" s="328"/>
      <c r="C93" s="331"/>
      <c r="D93" s="331"/>
      <c r="E93" s="331"/>
      <c r="F93" s="332"/>
      <c r="G93" s="328"/>
      <c r="H93" s="328"/>
    </row>
    <row r="94" spans="1:8" ht="15.05" customHeight="1" x14ac:dyDescent="0.25">
      <c r="A94" s="126"/>
      <c r="B94" s="126"/>
      <c r="C94" s="126"/>
      <c r="D94" s="333"/>
      <c r="E94" s="333"/>
      <c r="F94" s="333"/>
    </row>
    <row r="95" spans="1:8" ht="15.05" customHeight="1" x14ac:dyDescent="0.25">
      <c r="A95" s="383"/>
      <c r="B95" s="383"/>
      <c r="C95" s="383"/>
      <c r="D95" s="383"/>
      <c r="E95" s="383"/>
      <c r="F95" s="383"/>
    </row>
    <row r="96" spans="1:8" ht="15.05" customHeight="1" x14ac:dyDescent="0.25">
      <c r="A96" s="126"/>
      <c r="B96" s="334"/>
      <c r="C96" s="126"/>
      <c r="D96" s="126"/>
      <c r="E96" s="333"/>
      <c r="F96" s="333"/>
    </row>
    <row r="97" spans="1:6" ht="15.05" customHeight="1" x14ac:dyDescent="0.25">
      <c r="A97" s="383"/>
      <c r="B97" s="383"/>
      <c r="C97" s="383"/>
      <c r="D97" s="383"/>
      <c r="E97" s="383"/>
      <c r="F97" s="383"/>
    </row>
    <row r="98" spans="1:6" ht="15.05" customHeight="1" x14ac:dyDescent="0.25">
      <c r="A98" s="126"/>
      <c r="B98" s="334"/>
      <c r="C98" s="126"/>
      <c r="D98" s="126"/>
      <c r="E98" s="333"/>
      <c r="F98" s="333"/>
    </row>
    <row r="99" spans="1:6" ht="15.05" customHeight="1" x14ac:dyDescent="0.25">
      <c r="A99" s="383"/>
      <c r="B99" s="383"/>
      <c r="C99" s="383"/>
      <c r="D99" s="383"/>
      <c r="E99" s="383"/>
      <c r="F99" s="383"/>
    </row>
  </sheetData>
  <mergeCells count="3">
    <mergeCell ref="A99:F99"/>
    <mergeCell ref="A95:F95"/>
    <mergeCell ref="A97:F97"/>
  </mergeCells>
  <pageMargins left="0.42" right="0.19685039370078741" top="0.12" bottom="0" header="0.11811023622047245" footer="0"/>
  <pageSetup scale="60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120" zoomScaleNormal="120" workbookViewId="0">
      <selection activeCell="B38" sqref="B38"/>
    </sheetView>
  </sheetViews>
  <sheetFormatPr baseColWidth="10" defaultRowHeight="15.05" x14ac:dyDescent="0.3"/>
  <cols>
    <col min="1" max="1" width="2.33203125" customWidth="1"/>
    <col min="2" max="2" width="44.109375" customWidth="1"/>
    <col min="3" max="6" width="14.6640625" customWidth="1"/>
    <col min="7" max="7" width="14.44140625" customWidth="1"/>
    <col min="8" max="8" width="15" customWidth="1"/>
    <col min="9" max="9" width="15.44140625" customWidth="1"/>
    <col min="10" max="10" width="3.109375" customWidth="1"/>
  </cols>
  <sheetData>
    <row r="1" spans="1:9" ht="13.6" customHeight="1" x14ac:dyDescent="0.3">
      <c r="A1" s="103"/>
      <c r="B1" s="104"/>
      <c r="C1" s="104"/>
      <c r="D1" s="184"/>
      <c r="E1" s="185" t="s">
        <v>423</v>
      </c>
      <c r="F1" s="105"/>
      <c r="G1" s="105"/>
      <c r="H1" s="105"/>
      <c r="I1" s="106"/>
    </row>
    <row r="2" spans="1:9" ht="13.6" customHeight="1" x14ac:dyDescent="0.3">
      <c r="A2" s="87"/>
      <c r="B2" s="88"/>
      <c r="C2" s="167"/>
      <c r="D2" s="168"/>
      <c r="E2" s="169" t="s">
        <v>413</v>
      </c>
      <c r="F2" s="167"/>
      <c r="G2" s="167"/>
      <c r="H2" s="88"/>
      <c r="I2" s="89"/>
    </row>
    <row r="3" spans="1:9" ht="13.6" customHeight="1" x14ac:dyDescent="0.3">
      <c r="A3" s="87"/>
      <c r="B3" s="88"/>
      <c r="C3" s="167"/>
      <c r="D3" s="168"/>
      <c r="E3" s="248" t="s">
        <v>465</v>
      </c>
      <c r="F3" s="249"/>
      <c r="G3" s="167"/>
      <c r="H3" s="88"/>
      <c r="I3" s="89"/>
    </row>
    <row r="4" spans="1:9" ht="13.6" customHeight="1" thickBot="1" x14ac:dyDescent="0.35">
      <c r="A4" s="123"/>
      <c r="B4" s="124"/>
      <c r="C4" s="145"/>
      <c r="D4" s="170"/>
      <c r="E4" s="145" t="s">
        <v>0</v>
      </c>
      <c r="F4" s="145"/>
      <c r="G4" s="145"/>
      <c r="H4" s="124"/>
      <c r="I4" s="120"/>
    </row>
    <row r="5" spans="1:9" ht="24.05" customHeight="1" x14ac:dyDescent="0.3">
      <c r="A5" s="391" t="s">
        <v>116</v>
      </c>
      <c r="B5" s="392"/>
      <c r="C5" s="401" t="s">
        <v>463</v>
      </c>
      <c r="D5" s="384" t="s">
        <v>117</v>
      </c>
      <c r="E5" s="384" t="s">
        <v>118</v>
      </c>
      <c r="F5" s="384" t="s">
        <v>119</v>
      </c>
      <c r="G5" s="401" t="s">
        <v>447</v>
      </c>
      <c r="H5" s="384" t="s">
        <v>120</v>
      </c>
      <c r="I5" s="384" t="s">
        <v>121</v>
      </c>
    </row>
    <row r="6" spans="1:9" ht="39.799999999999997" customHeight="1" x14ac:dyDescent="0.3">
      <c r="A6" s="393"/>
      <c r="B6" s="394"/>
      <c r="C6" s="385"/>
      <c r="D6" s="385"/>
      <c r="E6" s="385"/>
      <c r="F6" s="385"/>
      <c r="G6" s="385"/>
      <c r="H6" s="385"/>
      <c r="I6" s="385"/>
    </row>
    <row r="7" spans="1:9" x14ac:dyDescent="0.3">
      <c r="A7" s="387" t="s">
        <v>122</v>
      </c>
      <c r="B7" s="388"/>
      <c r="C7" s="156">
        <f>+C8+C12</f>
        <v>0</v>
      </c>
      <c r="D7" s="156">
        <f t="shared" ref="D7:I7" si="0">+D8+D12</f>
        <v>0</v>
      </c>
      <c r="E7" s="156">
        <f t="shared" si="0"/>
        <v>0</v>
      </c>
      <c r="F7" s="156">
        <f t="shared" si="0"/>
        <v>0</v>
      </c>
      <c r="G7" s="156">
        <f t="shared" ref="G7:G26" si="1">+C7+D7+E7+F7</f>
        <v>0</v>
      </c>
      <c r="H7" s="156">
        <f t="shared" si="0"/>
        <v>0</v>
      </c>
      <c r="I7" s="156">
        <f t="shared" si="0"/>
        <v>0</v>
      </c>
    </row>
    <row r="8" spans="1:9" x14ac:dyDescent="0.3">
      <c r="A8" s="387" t="s">
        <v>123</v>
      </c>
      <c r="B8" s="388"/>
      <c r="C8" s="156">
        <f>+C9+C10+C11</f>
        <v>0</v>
      </c>
      <c r="D8" s="156">
        <f t="shared" ref="D8:I8" si="2">+D9+D10+D11</f>
        <v>0</v>
      </c>
      <c r="E8" s="156">
        <f t="shared" si="2"/>
        <v>0</v>
      </c>
      <c r="F8" s="156">
        <f t="shared" si="2"/>
        <v>0</v>
      </c>
      <c r="G8" s="156">
        <f t="shared" si="1"/>
        <v>0</v>
      </c>
      <c r="H8" s="156">
        <f t="shared" si="2"/>
        <v>0</v>
      </c>
      <c r="I8" s="156">
        <f t="shared" si="2"/>
        <v>0</v>
      </c>
    </row>
    <row r="9" spans="1:9" x14ac:dyDescent="0.3">
      <c r="A9" s="157"/>
      <c r="B9" s="158" t="s">
        <v>124</v>
      </c>
      <c r="C9" s="159">
        <v>0</v>
      </c>
      <c r="D9" s="159">
        <v>0</v>
      </c>
      <c r="E9" s="159">
        <v>0</v>
      </c>
      <c r="F9" s="159">
        <v>0</v>
      </c>
      <c r="G9" s="159">
        <f t="shared" si="1"/>
        <v>0</v>
      </c>
      <c r="H9" s="159">
        <f t="shared" ref="H9:H11" si="3">+D9+E9+F9+G9</f>
        <v>0</v>
      </c>
      <c r="I9" s="159">
        <f t="shared" ref="I9:I11" si="4">+E9+F9+G9+H9</f>
        <v>0</v>
      </c>
    </row>
    <row r="10" spans="1:9" x14ac:dyDescent="0.3">
      <c r="A10" s="160"/>
      <c r="B10" s="158" t="s">
        <v>125</v>
      </c>
      <c r="C10" s="159">
        <v>0</v>
      </c>
      <c r="D10" s="159">
        <v>0</v>
      </c>
      <c r="E10" s="159">
        <v>0</v>
      </c>
      <c r="F10" s="159">
        <v>0</v>
      </c>
      <c r="G10" s="159">
        <f t="shared" si="1"/>
        <v>0</v>
      </c>
      <c r="H10" s="159">
        <f t="shared" si="3"/>
        <v>0</v>
      </c>
      <c r="I10" s="159">
        <f t="shared" si="4"/>
        <v>0</v>
      </c>
    </row>
    <row r="11" spans="1:9" x14ac:dyDescent="0.3">
      <c r="A11" s="160"/>
      <c r="B11" s="158" t="s">
        <v>126</v>
      </c>
      <c r="C11" s="159">
        <v>0</v>
      </c>
      <c r="D11" s="159">
        <v>0</v>
      </c>
      <c r="E11" s="159">
        <v>0</v>
      </c>
      <c r="F11" s="159">
        <v>0</v>
      </c>
      <c r="G11" s="159">
        <f t="shared" si="1"/>
        <v>0</v>
      </c>
      <c r="H11" s="159">
        <f t="shared" si="3"/>
        <v>0</v>
      </c>
      <c r="I11" s="159">
        <f t="shared" si="4"/>
        <v>0</v>
      </c>
    </row>
    <row r="12" spans="1:9" x14ac:dyDescent="0.3">
      <c r="A12" s="387" t="s">
        <v>127</v>
      </c>
      <c r="B12" s="388"/>
      <c r="C12" s="156">
        <f>+C13+C14+C15</f>
        <v>0</v>
      </c>
      <c r="D12" s="156">
        <f t="shared" ref="D12:I12" si="5">+D13+D14+D15</f>
        <v>0</v>
      </c>
      <c r="E12" s="156">
        <f t="shared" si="5"/>
        <v>0</v>
      </c>
      <c r="F12" s="156">
        <f t="shared" si="5"/>
        <v>0</v>
      </c>
      <c r="G12" s="156">
        <f t="shared" si="1"/>
        <v>0</v>
      </c>
      <c r="H12" s="156">
        <f t="shared" si="5"/>
        <v>0</v>
      </c>
      <c r="I12" s="156">
        <f t="shared" si="5"/>
        <v>0</v>
      </c>
    </row>
    <row r="13" spans="1:9" x14ac:dyDescent="0.3">
      <c r="A13" s="157"/>
      <c r="B13" s="158" t="s">
        <v>128</v>
      </c>
      <c r="C13" s="159">
        <v>0</v>
      </c>
      <c r="D13" s="159">
        <v>0</v>
      </c>
      <c r="E13" s="159">
        <v>0</v>
      </c>
      <c r="F13" s="159">
        <v>0</v>
      </c>
      <c r="G13" s="159">
        <f t="shared" si="1"/>
        <v>0</v>
      </c>
      <c r="H13" s="159">
        <f t="shared" ref="H13:H15" si="6">+D13+E13+F13+G13</f>
        <v>0</v>
      </c>
      <c r="I13" s="159">
        <f t="shared" ref="I13:I15" si="7">+E13+F13+G13+H13</f>
        <v>0</v>
      </c>
    </row>
    <row r="14" spans="1:9" x14ac:dyDescent="0.3">
      <c r="A14" s="160"/>
      <c r="B14" s="158" t="s">
        <v>129</v>
      </c>
      <c r="C14" s="159">
        <v>0</v>
      </c>
      <c r="D14" s="159">
        <v>0</v>
      </c>
      <c r="E14" s="159">
        <v>0</v>
      </c>
      <c r="F14" s="159">
        <v>0</v>
      </c>
      <c r="G14" s="159">
        <f t="shared" si="1"/>
        <v>0</v>
      </c>
      <c r="H14" s="159">
        <f t="shared" si="6"/>
        <v>0</v>
      </c>
      <c r="I14" s="159">
        <f t="shared" si="7"/>
        <v>0</v>
      </c>
    </row>
    <row r="15" spans="1:9" x14ac:dyDescent="0.3">
      <c r="A15" s="160"/>
      <c r="B15" s="158" t="s">
        <v>130</v>
      </c>
      <c r="C15" s="159">
        <v>0</v>
      </c>
      <c r="D15" s="159">
        <v>0</v>
      </c>
      <c r="E15" s="159">
        <v>0</v>
      </c>
      <c r="F15" s="159">
        <v>0</v>
      </c>
      <c r="G15" s="159">
        <f t="shared" si="1"/>
        <v>0</v>
      </c>
      <c r="H15" s="159">
        <f t="shared" si="6"/>
        <v>0</v>
      </c>
      <c r="I15" s="159">
        <f t="shared" si="7"/>
        <v>0</v>
      </c>
    </row>
    <row r="16" spans="1:9" ht="15.05" customHeight="1" x14ac:dyDescent="0.3">
      <c r="A16" s="387" t="s">
        <v>131</v>
      </c>
      <c r="B16" s="388"/>
      <c r="C16" s="156">
        <v>1630100.51</v>
      </c>
      <c r="D16" s="368"/>
      <c r="E16" s="368"/>
      <c r="F16" s="368"/>
      <c r="G16" s="178">
        <v>1094324.32</v>
      </c>
      <c r="H16" s="159">
        <v>0</v>
      </c>
      <c r="I16" s="159">
        <v>0</v>
      </c>
    </row>
    <row r="17" spans="1:11" ht="20.95" customHeight="1" x14ac:dyDescent="0.3">
      <c r="A17" s="387" t="s">
        <v>132</v>
      </c>
      <c r="B17" s="388"/>
      <c r="C17" s="178">
        <v>1630100.51</v>
      </c>
      <c r="D17" s="178">
        <v>0</v>
      </c>
      <c r="E17" s="178">
        <v>0</v>
      </c>
      <c r="F17" s="178">
        <f>+F7+F16</f>
        <v>0</v>
      </c>
      <c r="G17" s="178">
        <f>G16</f>
        <v>1094324.32</v>
      </c>
      <c r="H17" s="178">
        <f>SUM(H16)</f>
        <v>0</v>
      </c>
      <c r="I17" s="178">
        <f>SUM(I16)</f>
        <v>0</v>
      </c>
    </row>
    <row r="18" spans="1:11" ht="16.55" customHeight="1" x14ac:dyDescent="0.3">
      <c r="A18" s="387" t="s">
        <v>140</v>
      </c>
      <c r="B18" s="388"/>
      <c r="C18" s="156">
        <f>SUM(C19:C21)</f>
        <v>0</v>
      </c>
      <c r="D18" s="156">
        <f t="shared" ref="D18:I18" si="8">SUM(D19:D21)</f>
        <v>0</v>
      </c>
      <c r="E18" s="156">
        <f t="shared" si="8"/>
        <v>0</v>
      </c>
      <c r="F18" s="156">
        <f t="shared" si="8"/>
        <v>0</v>
      </c>
      <c r="G18" s="156">
        <f t="shared" si="1"/>
        <v>0</v>
      </c>
      <c r="H18" s="156">
        <f t="shared" si="8"/>
        <v>0</v>
      </c>
      <c r="I18" s="156">
        <f t="shared" si="8"/>
        <v>0</v>
      </c>
      <c r="K18" s="188"/>
    </row>
    <row r="19" spans="1:11" x14ac:dyDescent="0.3">
      <c r="A19" s="389" t="s">
        <v>133</v>
      </c>
      <c r="B19" s="390"/>
      <c r="C19" s="159">
        <v>0</v>
      </c>
      <c r="D19" s="159">
        <v>0</v>
      </c>
      <c r="E19" s="159">
        <v>0</v>
      </c>
      <c r="F19" s="159">
        <v>0</v>
      </c>
      <c r="G19" s="159">
        <f t="shared" si="1"/>
        <v>0</v>
      </c>
      <c r="H19" s="159">
        <f t="shared" ref="H19:H22" si="9">+D19+E19+F19+G19</f>
        <v>0</v>
      </c>
      <c r="I19" s="159">
        <f t="shared" ref="I19:I22" si="10">+E19+F19+G19+H19</f>
        <v>0</v>
      </c>
    </row>
    <row r="20" spans="1:11" x14ac:dyDescent="0.3">
      <c r="A20" s="389" t="s">
        <v>134</v>
      </c>
      <c r="B20" s="390"/>
      <c r="C20" s="159">
        <v>0</v>
      </c>
      <c r="D20" s="159">
        <v>0</v>
      </c>
      <c r="E20" s="159">
        <v>0</v>
      </c>
      <c r="F20" s="159">
        <v>0</v>
      </c>
      <c r="G20" s="159">
        <f t="shared" si="1"/>
        <v>0</v>
      </c>
      <c r="H20" s="159">
        <f t="shared" si="9"/>
        <v>0</v>
      </c>
      <c r="I20" s="159">
        <f t="shared" si="10"/>
        <v>0</v>
      </c>
    </row>
    <row r="21" spans="1:11" x14ac:dyDescent="0.3">
      <c r="A21" s="389" t="s">
        <v>135</v>
      </c>
      <c r="B21" s="390"/>
      <c r="C21" s="159">
        <v>0</v>
      </c>
      <c r="D21" s="159">
        <v>0</v>
      </c>
      <c r="E21" s="159">
        <v>0</v>
      </c>
      <c r="F21" s="159">
        <v>0</v>
      </c>
      <c r="G21" s="159">
        <f t="shared" si="1"/>
        <v>0</v>
      </c>
      <c r="H21" s="159">
        <f t="shared" si="9"/>
        <v>0</v>
      </c>
      <c r="I21" s="159">
        <f t="shared" si="10"/>
        <v>0</v>
      </c>
    </row>
    <row r="22" spans="1:11" ht="12.8" customHeight="1" x14ac:dyDescent="0.3">
      <c r="A22" s="396"/>
      <c r="B22" s="397"/>
      <c r="C22" s="159">
        <v>0</v>
      </c>
      <c r="D22" s="159">
        <v>0</v>
      </c>
      <c r="E22" s="159">
        <v>0</v>
      </c>
      <c r="F22" s="159">
        <v>0</v>
      </c>
      <c r="G22" s="159">
        <f t="shared" si="1"/>
        <v>0</v>
      </c>
      <c r="H22" s="159">
        <f t="shared" si="9"/>
        <v>0</v>
      </c>
      <c r="I22" s="159">
        <f t="shared" si="10"/>
        <v>0</v>
      </c>
    </row>
    <row r="23" spans="1:11" ht="23.25" customHeight="1" x14ac:dyDescent="0.3">
      <c r="A23" s="387" t="s">
        <v>136</v>
      </c>
      <c r="B23" s="388"/>
      <c r="C23" s="156">
        <f>SUM(C24:C26)</f>
        <v>0</v>
      </c>
      <c r="D23" s="156">
        <f t="shared" ref="D23:I23" si="11">SUM(D24:D26)</f>
        <v>0</v>
      </c>
      <c r="E23" s="156">
        <f t="shared" si="11"/>
        <v>0</v>
      </c>
      <c r="F23" s="156">
        <f t="shared" si="11"/>
        <v>0</v>
      </c>
      <c r="G23" s="156">
        <f t="shared" si="1"/>
        <v>0</v>
      </c>
      <c r="H23" s="156">
        <f t="shared" si="11"/>
        <v>0</v>
      </c>
      <c r="I23" s="156">
        <f t="shared" si="11"/>
        <v>0</v>
      </c>
    </row>
    <row r="24" spans="1:11" x14ac:dyDescent="0.3">
      <c r="A24" s="389" t="s">
        <v>137</v>
      </c>
      <c r="B24" s="390"/>
      <c r="C24" s="159">
        <v>0</v>
      </c>
      <c r="D24" s="159">
        <v>0</v>
      </c>
      <c r="E24" s="159">
        <v>0</v>
      </c>
      <c r="F24" s="159">
        <v>0</v>
      </c>
      <c r="G24" s="159">
        <f t="shared" si="1"/>
        <v>0</v>
      </c>
      <c r="H24" s="159">
        <f t="shared" ref="H24:H26" si="12">+D24+E24+F24+G24</f>
        <v>0</v>
      </c>
      <c r="I24" s="159">
        <f t="shared" ref="I24:I26" si="13">+E24+F24+G24+H24</f>
        <v>0</v>
      </c>
    </row>
    <row r="25" spans="1:11" x14ac:dyDescent="0.3">
      <c r="A25" s="389" t="s">
        <v>138</v>
      </c>
      <c r="B25" s="390"/>
      <c r="C25" s="159">
        <v>0</v>
      </c>
      <c r="D25" s="159">
        <v>0</v>
      </c>
      <c r="E25" s="159">
        <v>0</v>
      </c>
      <c r="F25" s="159">
        <v>0</v>
      </c>
      <c r="G25" s="159">
        <f t="shared" si="1"/>
        <v>0</v>
      </c>
      <c r="H25" s="159">
        <f t="shared" si="12"/>
        <v>0</v>
      </c>
      <c r="I25" s="159">
        <f t="shared" si="13"/>
        <v>0</v>
      </c>
    </row>
    <row r="26" spans="1:11" ht="15.75" thickBot="1" x14ac:dyDescent="0.35">
      <c r="A26" s="403" t="s">
        <v>139</v>
      </c>
      <c r="B26" s="404"/>
      <c r="C26" s="161">
        <v>0</v>
      </c>
      <c r="D26" s="161">
        <v>0</v>
      </c>
      <c r="E26" s="161">
        <v>0</v>
      </c>
      <c r="F26" s="161">
        <v>0</v>
      </c>
      <c r="G26" s="161">
        <f t="shared" si="1"/>
        <v>0</v>
      </c>
      <c r="H26" s="161">
        <f t="shared" si="12"/>
        <v>0</v>
      </c>
      <c r="I26" s="161">
        <f t="shared" si="13"/>
        <v>0</v>
      </c>
    </row>
    <row r="27" spans="1:11" ht="15.75" thickBot="1" x14ac:dyDescent="0.35">
      <c r="A27" s="96"/>
      <c r="B27" s="96"/>
      <c r="C27" s="96"/>
      <c r="D27" s="96"/>
      <c r="E27" s="96"/>
      <c r="F27" s="96"/>
      <c r="G27" s="96"/>
      <c r="H27" s="96"/>
      <c r="I27" s="96"/>
    </row>
    <row r="28" spans="1:11" x14ac:dyDescent="0.3">
      <c r="A28" s="96"/>
      <c r="B28" s="398" t="s">
        <v>141</v>
      </c>
      <c r="C28" s="162" t="s">
        <v>142</v>
      </c>
      <c r="D28" s="162" t="s">
        <v>144</v>
      </c>
      <c r="E28" s="162" t="s">
        <v>147</v>
      </c>
      <c r="F28" s="401" t="s">
        <v>149</v>
      </c>
      <c r="G28" s="162" t="s">
        <v>150</v>
      </c>
      <c r="H28" s="96"/>
      <c r="I28" s="96"/>
    </row>
    <row r="29" spans="1:11" x14ac:dyDescent="0.3">
      <c r="A29" s="96"/>
      <c r="B29" s="399"/>
      <c r="C29" s="144" t="s">
        <v>143</v>
      </c>
      <c r="D29" s="144" t="s">
        <v>145</v>
      </c>
      <c r="E29" s="144" t="s">
        <v>148</v>
      </c>
      <c r="F29" s="384"/>
      <c r="G29" s="144" t="s">
        <v>151</v>
      </c>
      <c r="H29" s="96"/>
      <c r="I29" s="96"/>
    </row>
    <row r="30" spans="1:11" ht="15.75" thickBot="1" x14ac:dyDescent="0.35">
      <c r="A30" s="96"/>
      <c r="B30" s="400"/>
      <c r="C30" s="163"/>
      <c r="D30" s="146" t="s">
        <v>146</v>
      </c>
      <c r="E30" s="163"/>
      <c r="F30" s="402"/>
      <c r="G30" s="163"/>
      <c r="H30" s="96"/>
      <c r="I30" s="96"/>
    </row>
    <row r="31" spans="1:11" x14ac:dyDescent="0.3">
      <c r="A31" s="96"/>
      <c r="B31" s="164" t="s">
        <v>152</v>
      </c>
      <c r="C31" s="156">
        <f>SUM(C32:C34)</f>
        <v>0</v>
      </c>
      <c r="D31" s="156">
        <f t="shared" ref="D31:G31" si="14">SUM(D32:D34)</f>
        <v>0</v>
      </c>
      <c r="E31" s="156">
        <f t="shared" si="14"/>
        <v>0</v>
      </c>
      <c r="F31" s="156">
        <f t="shared" si="14"/>
        <v>0</v>
      </c>
      <c r="G31" s="156">
        <f t="shared" si="14"/>
        <v>0</v>
      </c>
      <c r="H31" s="96"/>
      <c r="I31" s="96"/>
    </row>
    <row r="32" spans="1:11" x14ac:dyDescent="0.3">
      <c r="A32" s="96"/>
      <c r="B32" s="135" t="s">
        <v>153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  <c r="H32" s="96"/>
      <c r="I32" s="96"/>
    </row>
    <row r="33" spans="1:11" x14ac:dyDescent="0.3">
      <c r="A33" s="96"/>
      <c r="B33" s="135" t="s">
        <v>154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96"/>
      <c r="I33" s="96"/>
    </row>
    <row r="34" spans="1:11" ht="15.75" thickBot="1" x14ac:dyDescent="0.35">
      <c r="A34" s="96"/>
      <c r="B34" s="165" t="s">
        <v>155</v>
      </c>
      <c r="C34" s="166">
        <v>0</v>
      </c>
      <c r="D34" s="161">
        <v>0</v>
      </c>
      <c r="E34" s="161">
        <v>0</v>
      </c>
      <c r="F34" s="161">
        <v>0</v>
      </c>
      <c r="G34" s="166">
        <v>0</v>
      </c>
      <c r="H34" s="96"/>
      <c r="I34" s="96"/>
    </row>
    <row r="35" spans="1:11" x14ac:dyDescent="0.3">
      <c r="A35" s="90"/>
      <c r="B35" s="90"/>
      <c r="C35" s="90"/>
      <c r="D35" s="90"/>
      <c r="E35" s="90"/>
      <c r="F35" s="90"/>
      <c r="G35" s="90"/>
      <c r="H35" s="90"/>
      <c r="I35" s="90"/>
    </row>
    <row r="36" spans="1:11" x14ac:dyDescent="0.3">
      <c r="A36" s="90"/>
      <c r="B36" s="96"/>
      <c r="C36" s="96"/>
      <c r="D36" s="96"/>
      <c r="E36" s="96"/>
      <c r="F36" s="96"/>
      <c r="G36" s="96"/>
      <c r="H36" s="96"/>
      <c r="I36" s="96"/>
      <c r="J36" s="5"/>
      <c r="K36" s="5"/>
    </row>
    <row r="37" spans="1:11" ht="44.2" customHeigh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3">
      <c r="B38" s="99"/>
      <c r="C38" s="99"/>
      <c r="D38" s="99"/>
      <c r="E38" s="99"/>
      <c r="F38" s="99"/>
      <c r="G38" s="99"/>
      <c r="H38" s="99"/>
      <c r="I38" s="100"/>
      <c r="J38" s="99"/>
      <c r="K38" s="93"/>
    </row>
    <row r="39" spans="1:11" s="90" customFormat="1" ht="12.45" x14ac:dyDescent="0.25">
      <c r="B39" s="189"/>
      <c r="C39" s="102"/>
      <c r="D39" s="190"/>
      <c r="E39" s="189"/>
      <c r="F39" s="189"/>
      <c r="G39" s="101"/>
      <c r="H39" s="405"/>
      <c r="I39" s="405"/>
      <c r="J39" s="405"/>
      <c r="K39" s="95"/>
    </row>
    <row r="40" spans="1:11" s="90" customFormat="1" ht="12.8" customHeight="1" x14ac:dyDescent="0.25">
      <c r="B40" s="189"/>
      <c r="C40" s="102"/>
      <c r="D40" s="190"/>
      <c r="E40" s="189"/>
      <c r="F40" s="189"/>
      <c r="G40" s="101"/>
      <c r="H40" s="405"/>
      <c r="I40" s="405"/>
      <c r="J40" s="405"/>
      <c r="K40" s="95"/>
    </row>
    <row r="41" spans="1:11" s="90" customFormat="1" ht="12.45" x14ac:dyDescent="0.25">
      <c r="B41" s="95"/>
      <c r="C41" s="95"/>
      <c r="D41" s="191"/>
      <c r="E41" s="98"/>
      <c r="F41" s="98"/>
      <c r="G41" s="94"/>
      <c r="H41" s="191"/>
      <c r="I41" s="192"/>
      <c r="J41" s="191"/>
      <c r="K41" s="95"/>
    </row>
    <row r="42" spans="1:11" x14ac:dyDescent="0.3">
      <c r="B42" s="97"/>
      <c r="C42" s="97"/>
      <c r="D42" s="97"/>
      <c r="E42" s="98"/>
      <c r="F42" s="98"/>
      <c r="G42" s="98"/>
      <c r="H42" s="97"/>
      <c r="I42" s="5"/>
      <c r="J42" s="97"/>
      <c r="K42" s="97"/>
    </row>
    <row r="43" spans="1:11" x14ac:dyDescent="0.3">
      <c r="B43" s="116"/>
      <c r="C43" s="97"/>
      <c r="D43" s="108"/>
      <c r="E43" s="98"/>
      <c r="F43" s="98"/>
      <c r="G43" s="98"/>
      <c r="H43" s="108"/>
      <c r="I43" s="5"/>
      <c r="J43" s="108"/>
      <c r="K43" s="108"/>
    </row>
    <row r="44" spans="1:11" ht="2.95" customHeight="1" x14ac:dyDescent="0.3">
      <c r="B44" s="116"/>
      <c r="C44" s="97"/>
      <c r="D44" s="97"/>
      <c r="E44" s="98"/>
      <c r="F44" s="98"/>
      <c r="G44" s="98"/>
      <c r="H44" s="97"/>
      <c r="I44" s="5"/>
      <c r="J44" s="97"/>
      <c r="K44" s="97"/>
    </row>
    <row r="45" spans="1:11" ht="8.1999999999999993" hidden="1" customHeight="1" x14ac:dyDescent="0.3">
      <c r="B45" s="97"/>
      <c r="C45" s="97"/>
      <c r="D45" s="97"/>
      <c r="E45" s="98"/>
      <c r="F45" s="98"/>
      <c r="G45" s="98"/>
      <c r="H45" s="97"/>
      <c r="I45" s="5"/>
      <c r="J45" s="97"/>
      <c r="K45" s="97"/>
    </row>
    <row r="46" spans="1:11" ht="29.3" customHeight="1" x14ac:dyDescent="0.3">
      <c r="B46" s="386"/>
      <c r="C46" s="386"/>
      <c r="D46" s="386"/>
      <c r="E46" s="386"/>
      <c r="F46" s="386"/>
      <c r="G46" s="386"/>
      <c r="H46" s="386"/>
      <c r="I46" s="386"/>
      <c r="J46" s="5"/>
      <c r="K46" s="5"/>
    </row>
    <row r="47" spans="1:11" ht="7.55" customHeight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3">
      <c r="B48" s="386"/>
      <c r="C48" s="386"/>
      <c r="D48" s="386"/>
      <c r="E48" s="386"/>
      <c r="F48" s="386"/>
      <c r="G48" s="386"/>
      <c r="H48" s="386"/>
      <c r="I48" s="386"/>
      <c r="J48" s="5"/>
      <c r="K48" s="5"/>
    </row>
    <row r="49" spans="2:9" ht="7.55" customHeight="1" x14ac:dyDescent="0.3"/>
    <row r="50" spans="2:9" ht="44.2" customHeight="1" x14ac:dyDescent="0.3">
      <c r="B50" s="395"/>
      <c r="C50" s="395"/>
      <c r="D50" s="395"/>
      <c r="E50" s="395"/>
      <c r="F50" s="395"/>
      <c r="G50" s="395"/>
      <c r="H50" s="395"/>
      <c r="I50" s="395"/>
    </row>
  </sheetData>
  <mergeCells count="29">
    <mergeCell ref="G5:G6"/>
    <mergeCell ref="E5:E6"/>
    <mergeCell ref="B48:I48"/>
    <mergeCell ref="B50:I50"/>
    <mergeCell ref="A22:B22"/>
    <mergeCell ref="B28:B30"/>
    <mergeCell ref="F28:F30"/>
    <mergeCell ref="A23:B23"/>
    <mergeCell ref="A24:B24"/>
    <mergeCell ref="A25:B25"/>
    <mergeCell ref="A26:B26"/>
    <mergeCell ref="H39:J39"/>
    <mergeCell ref="H40:J40"/>
    <mergeCell ref="F5:F6"/>
    <mergeCell ref="H5:H6"/>
    <mergeCell ref="I5:I6"/>
    <mergeCell ref="B46:I46"/>
    <mergeCell ref="A7:B7"/>
    <mergeCell ref="A8:B8"/>
    <mergeCell ref="A12:B12"/>
    <mergeCell ref="A16:B16"/>
    <mergeCell ref="A21:B21"/>
    <mergeCell ref="A17:B17"/>
    <mergeCell ref="A18:B18"/>
    <mergeCell ref="A19:B19"/>
    <mergeCell ref="A20:B20"/>
    <mergeCell ref="A5:B6"/>
    <mergeCell ref="D5:D6"/>
    <mergeCell ref="C5:C6"/>
  </mergeCells>
  <pageMargins left="1" right="0.27559055118110237" top="0.74803149606299213" bottom="0" header="0.70866141732283472" footer="0.19685039370078741"/>
  <pageSetup scale="7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H11" sqref="H11"/>
    </sheetView>
  </sheetViews>
  <sheetFormatPr baseColWidth="10" defaultColWidth="14.44140625" defaultRowHeight="12.45" x14ac:dyDescent="0.25"/>
  <cols>
    <col min="1" max="1" width="23.44140625" style="253" customWidth="1"/>
    <col min="2" max="2" width="11.5546875" style="253" customWidth="1"/>
    <col min="3" max="16384" width="14.44140625" style="253"/>
  </cols>
  <sheetData>
    <row r="1" spans="1:15" ht="15.05" customHeight="1" x14ac:dyDescent="0.25">
      <c r="A1" s="107"/>
      <c r="B1" s="283"/>
      <c r="C1" s="284"/>
      <c r="D1" s="183"/>
      <c r="E1" s="183" t="s">
        <v>423</v>
      </c>
      <c r="F1" s="283"/>
      <c r="G1" s="283"/>
      <c r="H1" s="283"/>
      <c r="I1" s="250"/>
      <c r="J1" s="250"/>
      <c r="K1" s="251"/>
      <c r="L1" s="252"/>
      <c r="M1" s="252"/>
      <c r="N1" s="252"/>
      <c r="O1" s="252"/>
    </row>
    <row r="2" spans="1:15" ht="12.8" customHeight="1" x14ac:dyDescent="0.25">
      <c r="A2" s="254"/>
      <c r="B2" s="255"/>
      <c r="C2" s="256"/>
      <c r="D2" s="257"/>
      <c r="E2" s="257" t="s">
        <v>418</v>
      </c>
      <c r="F2" s="258"/>
      <c r="G2" s="258"/>
      <c r="H2" s="258"/>
      <c r="I2" s="258"/>
      <c r="J2" s="258"/>
      <c r="K2" s="259"/>
      <c r="L2" s="260"/>
      <c r="M2" s="260"/>
      <c r="N2" s="260"/>
      <c r="O2" s="260"/>
    </row>
    <row r="3" spans="1:15" x14ac:dyDescent="0.25">
      <c r="A3" s="254"/>
      <c r="B3" s="255"/>
      <c r="C3" s="261"/>
      <c r="D3" s="257"/>
      <c r="E3" s="262" t="s">
        <v>465</v>
      </c>
      <c r="F3" s="262"/>
      <c r="G3" s="262"/>
      <c r="H3" s="262"/>
      <c r="I3" s="262"/>
      <c r="J3" s="262"/>
      <c r="K3" s="263"/>
      <c r="L3" s="264"/>
      <c r="M3" s="264"/>
      <c r="N3" s="264"/>
      <c r="O3" s="264"/>
    </row>
    <row r="4" spans="1:15" ht="13.1" thickBot="1" x14ac:dyDescent="0.3">
      <c r="A4" s="265"/>
      <c r="B4" s="266"/>
      <c r="C4" s="267"/>
      <c r="D4" s="266"/>
      <c r="E4" s="266" t="s">
        <v>0</v>
      </c>
      <c r="F4" s="266"/>
      <c r="G4" s="266"/>
      <c r="H4" s="266"/>
      <c r="I4" s="268"/>
      <c r="J4" s="268"/>
      <c r="K4" s="269"/>
      <c r="L4" s="252"/>
      <c r="M4" s="252"/>
      <c r="N4" s="252"/>
      <c r="O4" s="252"/>
    </row>
    <row r="5" spans="1:15" ht="83.15" thickBot="1" x14ac:dyDescent="0.3">
      <c r="A5" s="270" t="s">
        <v>156</v>
      </c>
      <c r="B5" s="271" t="s">
        <v>157</v>
      </c>
      <c r="C5" s="271" t="s">
        <v>158</v>
      </c>
      <c r="D5" s="271" t="s">
        <v>159</v>
      </c>
      <c r="E5" s="271" t="s">
        <v>160</v>
      </c>
      <c r="F5" s="271" t="s">
        <v>161</v>
      </c>
      <c r="G5" s="271" t="s">
        <v>162</v>
      </c>
      <c r="H5" s="271" t="s">
        <v>163</v>
      </c>
      <c r="I5" s="271" t="s">
        <v>453</v>
      </c>
      <c r="J5" s="271" t="s">
        <v>454</v>
      </c>
      <c r="K5" s="271" t="s">
        <v>455</v>
      </c>
    </row>
    <row r="6" spans="1:15" x14ac:dyDescent="0.25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</row>
    <row r="7" spans="1:15" ht="35.35" x14ac:dyDescent="0.25">
      <c r="A7" s="274" t="s">
        <v>164</v>
      </c>
      <c r="B7" s="275"/>
      <c r="C7" s="275"/>
      <c r="D7" s="275"/>
      <c r="E7" s="275">
        <f t="shared" ref="E7:J7" si="0">+E8+E9+E10+E11</f>
        <v>0</v>
      </c>
      <c r="F7" s="275"/>
      <c r="G7" s="275">
        <f t="shared" si="0"/>
        <v>0</v>
      </c>
      <c r="H7" s="275">
        <f t="shared" si="0"/>
        <v>0</v>
      </c>
      <c r="I7" s="275">
        <f t="shared" si="0"/>
        <v>0</v>
      </c>
      <c r="J7" s="275">
        <f t="shared" si="0"/>
        <v>0</v>
      </c>
      <c r="K7" s="275">
        <f>+E7-J7</f>
        <v>0</v>
      </c>
    </row>
    <row r="8" spans="1:15" x14ac:dyDescent="0.25">
      <c r="A8" s="276" t="s">
        <v>165</v>
      </c>
      <c r="B8" s="277"/>
      <c r="C8" s="278"/>
      <c r="D8" s="278"/>
      <c r="E8" s="277">
        <v>0</v>
      </c>
      <c r="F8" s="278"/>
      <c r="G8" s="277">
        <v>0</v>
      </c>
      <c r="H8" s="277">
        <v>0</v>
      </c>
      <c r="I8" s="277">
        <v>0</v>
      </c>
      <c r="J8" s="277">
        <v>0</v>
      </c>
      <c r="K8" s="279">
        <f t="shared" ref="K8:K19" si="1">+E8-J8</f>
        <v>0</v>
      </c>
    </row>
    <row r="9" spans="1:15" x14ac:dyDescent="0.25">
      <c r="A9" s="276" t="s">
        <v>166</v>
      </c>
      <c r="B9" s="277"/>
      <c r="C9" s="278"/>
      <c r="D9" s="278"/>
      <c r="E9" s="277">
        <v>0</v>
      </c>
      <c r="F9" s="278"/>
      <c r="G9" s="277">
        <v>0</v>
      </c>
      <c r="H9" s="277">
        <v>0</v>
      </c>
      <c r="I9" s="277">
        <v>0</v>
      </c>
      <c r="J9" s="277">
        <v>0</v>
      </c>
      <c r="K9" s="279">
        <f t="shared" si="1"/>
        <v>0</v>
      </c>
    </row>
    <row r="10" spans="1:15" x14ac:dyDescent="0.25">
      <c r="A10" s="276" t="s">
        <v>167</v>
      </c>
      <c r="B10" s="277"/>
      <c r="C10" s="278"/>
      <c r="D10" s="278"/>
      <c r="E10" s="277">
        <v>0</v>
      </c>
      <c r="F10" s="278"/>
      <c r="G10" s="277">
        <v>0</v>
      </c>
      <c r="H10" s="277">
        <v>0</v>
      </c>
      <c r="I10" s="277">
        <v>0</v>
      </c>
      <c r="J10" s="277">
        <v>0</v>
      </c>
      <c r="K10" s="279">
        <f t="shared" si="1"/>
        <v>0</v>
      </c>
    </row>
    <row r="11" spans="1:15" x14ac:dyDescent="0.25">
      <c r="A11" s="276" t="s">
        <v>168</v>
      </c>
      <c r="B11" s="277"/>
      <c r="C11" s="278"/>
      <c r="D11" s="278"/>
      <c r="E11" s="277">
        <v>0</v>
      </c>
      <c r="F11" s="278"/>
      <c r="G11" s="277">
        <v>0</v>
      </c>
      <c r="H11" s="277">
        <v>0</v>
      </c>
      <c r="I11" s="277">
        <v>0</v>
      </c>
      <c r="J11" s="277">
        <v>0</v>
      </c>
      <c r="K11" s="279">
        <f t="shared" si="1"/>
        <v>0</v>
      </c>
    </row>
    <row r="12" spans="1:15" x14ac:dyDescent="0.25">
      <c r="A12" s="280"/>
      <c r="B12" s="278"/>
      <c r="C12" s="278"/>
      <c r="D12" s="278"/>
      <c r="E12" s="278"/>
      <c r="F12" s="278"/>
      <c r="G12" s="278"/>
      <c r="H12" s="278"/>
      <c r="I12" s="278"/>
      <c r="J12" s="278"/>
      <c r="K12" s="279">
        <f t="shared" si="1"/>
        <v>0</v>
      </c>
    </row>
    <row r="13" spans="1:15" ht="23.6" x14ac:dyDescent="0.25">
      <c r="A13" s="274" t="s">
        <v>169</v>
      </c>
      <c r="B13" s="275"/>
      <c r="C13" s="275"/>
      <c r="D13" s="275"/>
      <c r="E13" s="275">
        <f t="shared" ref="E13:J13" si="2">+E14+E15+E16+E17</f>
        <v>0</v>
      </c>
      <c r="F13" s="275"/>
      <c r="G13" s="275">
        <f t="shared" si="2"/>
        <v>0</v>
      </c>
      <c r="H13" s="275">
        <f t="shared" si="2"/>
        <v>0</v>
      </c>
      <c r="I13" s="275">
        <f t="shared" si="2"/>
        <v>0</v>
      </c>
      <c r="J13" s="275">
        <f t="shared" si="2"/>
        <v>0</v>
      </c>
      <c r="K13" s="275">
        <f t="shared" si="1"/>
        <v>0</v>
      </c>
    </row>
    <row r="14" spans="1:15" x14ac:dyDescent="0.25">
      <c r="A14" s="276" t="s">
        <v>170</v>
      </c>
      <c r="B14" s="277"/>
      <c r="C14" s="278"/>
      <c r="D14" s="278"/>
      <c r="E14" s="277">
        <v>0</v>
      </c>
      <c r="F14" s="278"/>
      <c r="G14" s="277">
        <v>0</v>
      </c>
      <c r="H14" s="277">
        <v>0</v>
      </c>
      <c r="I14" s="277">
        <v>0</v>
      </c>
      <c r="J14" s="277">
        <v>0</v>
      </c>
      <c r="K14" s="279">
        <f t="shared" si="1"/>
        <v>0</v>
      </c>
    </row>
    <row r="15" spans="1:15" x14ac:dyDescent="0.25">
      <c r="A15" s="276" t="s">
        <v>171</v>
      </c>
      <c r="B15" s="277"/>
      <c r="C15" s="278"/>
      <c r="D15" s="278"/>
      <c r="E15" s="277">
        <v>0</v>
      </c>
      <c r="F15" s="278"/>
      <c r="G15" s="277">
        <v>0</v>
      </c>
      <c r="H15" s="277">
        <v>0</v>
      </c>
      <c r="I15" s="277">
        <v>0</v>
      </c>
      <c r="J15" s="277">
        <v>0</v>
      </c>
      <c r="K15" s="279">
        <f t="shared" si="1"/>
        <v>0</v>
      </c>
    </row>
    <row r="16" spans="1:15" x14ac:dyDescent="0.25">
      <c r="A16" s="276" t="s">
        <v>172</v>
      </c>
      <c r="B16" s="277"/>
      <c r="C16" s="278"/>
      <c r="D16" s="278"/>
      <c r="E16" s="277">
        <v>0</v>
      </c>
      <c r="F16" s="278"/>
      <c r="G16" s="277">
        <v>0</v>
      </c>
      <c r="H16" s="277">
        <v>0</v>
      </c>
      <c r="I16" s="277">
        <v>0</v>
      </c>
      <c r="J16" s="277">
        <v>0</v>
      </c>
      <c r="K16" s="279">
        <f t="shared" si="1"/>
        <v>0</v>
      </c>
    </row>
    <row r="17" spans="1:11" x14ac:dyDescent="0.25">
      <c r="A17" s="276" t="s">
        <v>173</v>
      </c>
      <c r="B17" s="277"/>
      <c r="C17" s="278"/>
      <c r="D17" s="278"/>
      <c r="E17" s="277">
        <v>0</v>
      </c>
      <c r="F17" s="278"/>
      <c r="G17" s="277">
        <v>0</v>
      </c>
      <c r="H17" s="277">
        <v>0</v>
      </c>
      <c r="I17" s="277">
        <v>0</v>
      </c>
      <c r="J17" s="277">
        <v>0</v>
      </c>
      <c r="K17" s="279">
        <f t="shared" si="1"/>
        <v>0</v>
      </c>
    </row>
    <row r="18" spans="1:11" x14ac:dyDescent="0.25">
      <c r="A18" s="280"/>
      <c r="B18" s="278"/>
      <c r="C18" s="278"/>
      <c r="D18" s="278"/>
      <c r="E18" s="278"/>
      <c r="F18" s="278"/>
      <c r="G18" s="278"/>
      <c r="H18" s="278"/>
      <c r="I18" s="278"/>
      <c r="J18" s="278"/>
      <c r="K18" s="279">
        <f t="shared" si="1"/>
        <v>0</v>
      </c>
    </row>
    <row r="19" spans="1:11" ht="36" customHeight="1" x14ac:dyDescent="0.25">
      <c r="A19" s="406" t="s">
        <v>174</v>
      </c>
      <c r="B19" s="275"/>
      <c r="C19" s="275"/>
      <c r="D19" s="275"/>
      <c r="E19" s="275">
        <f t="shared" ref="E19:J19" si="3">+E7+E13</f>
        <v>0</v>
      </c>
      <c r="F19" s="275"/>
      <c r="G19" s="275">
        <f t="shared" si="3"/>
        <v>0</v>
      </c>
      <c r="H19" s="275">
        <f t="shared" si="3"/>
        <v>0</v>
      </c>
      <c r="I19" s="275">
        <f t="shared" si="3"/>
        <v>0</v>
      </c>
      <c r="J19" s="275">
        <f t="shared" si="3"/>
        <v>0</v>
      </c>
      <c r="K19" s="275">
        <f t="shared" si="1"/>
        <v>0</v>
      </c>
    </row>
    <row r="20" spans="1:11" ht="15.75" customHeight="1" thickBot="1" x14ac:dyDescent="0.3">
      <c r="A20" s="407"/>
      <c r="B20" s="281"/>
      <c r="C20" s="281"/>
      <c r="D20" s="281"/>
      <c r="E20" s="281"/>
      <c r="F20" s="281"/>
      <c r="G20" s="281"/>
      <c r="H20" s="281"/>
      <c r="I20" s="281"/>
      <c r="J20" s="281"/>
      <c r="K20" s="281"/>
    </row>
    <row r="21" spans="1:11" x14ac:dyDescent="0.2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</row>
    <row r="22" spans="1:11" x14ac:dyDescent="0.2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</row>
    <row r="23" spans="1:11" x14ac:dyDescent="0.2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</row>
    <row r="24" spans="1:11" ht="24.05" customHeight="1" x14ac:dyDescent="0.2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</row>
    <row r="25" spans="1:11" ht="36" customHeight="1" x14ac:dyDescent="0.25">
      <c r="A25" s="192"/>
      <c r="B25" s="191"/>
      <c r="C25" s="191"/>
      <c r="D25" s="191"/>
      <c r="E25" s="191"/>
      <c r="F25" s="191"/>
      <c r="G25" s="191"/>
      <c r="H25" s="191"/>
      <c r="I25" s="191"/>
      <c r="J25" s="191"/>
      <c r="K25" s="191"/>
    </row>
    <row r="26" spans="1:11" x14ac:dyDescent="0.25">
      <c r="A26" s="192"/>
      <c r="B26" s="191"/>
      <c r="C26" s="191"/>
      <c r="D26" s="191"/>
      <c r="E26" s="98"/>
      <c r="F26" s="98"/>
      <c r="G26" s="98"/>
      <c r="H26" s="191"/>
      <c r="I26" s="191"/>
      <c r="J26" s="191"/>
      <c r="K26" s="191"/>
    </row>
    <row r="27" spans="1:11" x14ac:dyDescent="0.25">
      <c r="A27" s="192"/>
      <c r="B27" s="191"/>
      <c r="C27" s="191"/>
      <c r="D27" s="191"/>
      <c r="E27" s="98"/>
      <c r="F27" s="98"/>
      <c r="G27" s="98"/>
      <c r="H27" s="191"/>
      <c r="I27" s="191"/>
      <c r="J27" s="191"/>
      <c r="K27" s="191"/>
    </row>
    <row r="28" spans="1:11" x14ac:dyDescent="0.25">
      <c r="A28" s="192"/>
      <c r="B28" s="191"/>
      <c r="C28" s="191"/>
      <c r="D28" s="191"/>
      <c r="E28" s="98"/>
      <c r="F28" s="98"/>
      <c r="G28" s="98"/>
      <c r="H28" s="191"/>
      <c r="I28" s="191"/>
      <c r="J28" s="191"/>
      <c r="K28" s="191"/>
    </row>
    <row r="29" spans="1:11" x14ac:dyDescent="0.25">
      <c r="A29" s="192"/>
      <c r="B29" s="191"/>
      <c r="C29" s="191"/>
      <c r="D29" s="191"/>
      <c r="E29" s="98"/>
      <c r="F29" s="98"/>
      <c r="G29" s="98"/>
      <c r="H29" s="191"/>
      <c r="I29" s="191"/>
      <c r="J29" s="191"/>
      <c r="K29" s="191"/>
    </row>
    <row r="30" spans="1:11" x14ac:dyDescent="0.25">
      <c r="A30" s="192"/>
      <c r="B30" s="282"/>
      <c r="C30" s="191"/>
      <c r="D30" s="282"/>
      <c r="E30" s="98"/>
      <c r="F30" s="98"/>
      <c r="G30" s="98"/>
      <c r="H30" s="282"/>
      <c r="I30" s="282"/>
      <c r="J30" s="282"/>
      <c r="K30" s="282"/>
    </row>
    <row r="31" spans="1:11" x14ac:dyDescent="0.25">
      <c r="A31" s="192"/>
      <c r="B31" s="191"/>
      <c r="C31" s="191"/>
      <c r="D31" s="191"/>
      <c r="E31" s="98"/>
      <c r="F31" s="98"/>
      <c r="G31" s="98"/>
      <c r="H31" s="191"/>
      <c r="I31" s="191"/>
      <c r="J31" s="191"/>
      <c r="K31" s="191"/>
    </row>
    <row r="32" spans="1:11" x14ac:dyDescent="0.25">
      <c r="A32" s="192"/>
      <c r="B32" s="191"/>
      <c r="C32" s="191"/>
      <c r="D32" s="191"/>
      <c r="E32" s="98"/>
      <c r="F32" s="98"/>
      <c r="G32" s="98"/>
      <c r="H32" s="191"/>
      <c r="I32" s="191"/>
      <c r="J32" s="191"/>
      <c r="K32" s="191"/>
    </row>
    <row r="33" spans="1:11" x14ac:dyDescent="0.2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</row>
    <row r="34" spans="1:11" x14ac:dyDescent="0.2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</row>
    <row r="35" spans="1:11" x14ac:dyDescent="0.2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</row>
  </sheetData>
  <mergeCells count="1">
    <mergeCell ref="A19:A20"/>
  </mergeCells>
  <pageMargins left="0.66" right="0.23622047244094491" top="0.9055118110236221" bottom="0.43307086614173229" header="0.31496062992125984" footer="0.43307086614173229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96"/>
  <sheetViews>
    <sheetView topLeftCell="A47" zoomScale="120" zoomScaleNormal="120" workbookViewId="0">
      <selection activeCell="F1" sqref="F1:F1048576"/>
    </sheetView>
  </sheetViews>
  <sheetFormatPr baseColWidth="10" defaultRowHeight="15.05" x14ac:dyDescent="0.3"/>
  <cols>
    <col min="1" max="1" width="65" customWidth="1"/>
    <col min="2" max="4" width="16.88671875" customWidth="1"/>
    <col min="5" max="5" width="1.6640625" customWidth="1"/>
    <col min="6" max="6" width="13.6640625" bestFit="1" customWidth="1"/>
  </cols>
  <sheetData>
    <row r="1" spans="1:6" ht="13.6" customHeight="1" x14ac:dyDescent="0.3">
      <c r="A1" s="408" t="s">
        <v>423</v>
      </c>
      <c r="B1" s="409"/>
      <c r="C1" s="409"/>
      <c r="D1" s="410"/>
      <c r="E1" s="54"/>
    </row>
    <row r="2" spans="1:6" ht="11.3" customHeight="1" x14ac:dyDescent="0.3">
      <c r="A2" s="411" t="s">
        <v>419</v>
      </c>
      <c r="B2" s="412"/>
      <c r="C2" s="412"/>
      <c r="D2" s="413"/>
      <c r="E2" s="54"/>
    </row>
    <row r="3" spans="1:6" ht="11.3" customHeight="1" x14ac:dyDescent="0.3">
      <c r="A3" s="414" t="s">
        <v>465</v>
      </c>
      <c r="B3" s="415"/>
      <c r="C3" s="415"/>
      <c r="D3" s="416"/>
      <c r="E3" s="55"/>
    </row>
    <row r="4" spans="1:6" ht="11.3" customHeight="1" x14ac:dyDescent="0.3">
      <c r="A4" s="417" t="s">
        <v>0</v>
      </c>
      <c r="B4" s="418"/>
      <c r="C4" s="418"/>
      <c r="D4" s="419"/>
      <c r="E4" s="54"/>
    </row>
    <row r="5" spans="1:6" ht="3.8" customHeight="1" thickBot="1" x14ac:dyDescent="0.35">
      <c r="A5" s="109"/>
      <c r="B5" s="110"/>
      <c r="C5" s="110"/>
      <c r="D5" s="111"/>
      <c r="E5" s="54"/>
    </row>
    <row r="6" spans="1:6" ht="11.95" customHeight="1" x14ac:dyDescent="0.3">
      <c r="A6" s="420" t="s">
        <v>1</v>
      </c>
      <c r="B6" s="114" t="s">
        <v>175</v>
      </c>
      <c r="C6" s="422" t="s">
        <v>177</v>
      </c>
      <c r="D6" s="119" t="s">
        <v>178</v>
      </c>
    </row>
    <row r="7" spans="1:6" ht="12.8" customHeight="1" thickBot="1" x14ac:dyDescent="0.35">
      <c r="A7" s="421"/>
      <c r="B7" s="115" t="s">
        <v>176</v>
      </c>
      <c r="C7" s="423"/>
      <c r="D7" s="120" t="s">
        <v>179</v>
      </c>
    </row>
    <row r="8" spans="1:6" ht="6.75" customHeight="1" x14ac:dyDescent="0.3">
      <c r="A8" s="6"/>
      <c r="B8" s="171"/>
      <c r="C8" s="7"/>
      <c r="D8" s="7"/>
    </row>
    <row r="9" spans="1:6" ht="11.95" customHeight="1" x14ac:dyDescent="0.3">
      <c r="A9" s="63" t="s">
        <v>180</v>
      </c>
      <c r="B9" s="28">
        <f>+B10+B11+B12</f>
        <v>89851842</v>
      </c>
      <c r="C9" s="26">
        <f t="shared" ref="C9:D9" si="0">+C10+C11+C12</f>
        <v>44088968.43</v>
      </c>
      <c r="D9" s="26">
        <f t="shared" si="0"/>
        <v>44088968.43</v>
      </c>
    </row>
    <row r="10" spans="1:6" ht="11.95" customHeight="1" x14ac:dyDescent="0.3">
      <c r="A10" s="64" t="s">
        <v>181</v>
      </c>
      <c r="B10" s="29">
        <v>18068931</v>
      </c>
      <c r="C10" s="29">
        <v>8914940.4299999997</v>
      </c>
      <c r="D10" s="29">
        <v>8914940.4299999997</v>
      </c>
    </row>
    <row r="11" spans="1:6" ht="11.95" customHeight="1" x14ac:dyDescent="0.3">
      <c r="A11" s="64" t="s">
        <v>182</v>
      </c>
      <c r="B11" s="29">
        <v>71782911</v>
      </c>
      <c r="C11" s="29">
        <v>35174028</v>
      </c>
      <c r="D11" s="29">
        <v>35174028</v>
      </c>
      <c r="F11" s="82"/>
    </row>
    <row r="12" spans="1:6" ht="11.95" customHeight="1" x14ac:dyDescent="0.3">
      <c r="A12" s="64" t="s">
        <v>183</v>
      </c>
      <c r="B12" s="29">
        <v>0</v>
      </c>
      <c r="C12" s="29">
        <v>0</v>
      </c>
      <c r="D12" s="29">
        <v>0</v>
      </c>
    </row>
    <row r="13" spans="1:6" ht="11.95" customHeight="1" x14ac:dyDescent="0.3">
      <c r="A13" s="63" t="s">
        <v>198</v>
      </c>
      <c r="B13" s="28">
        <f>+B14+B15</f>
        <v>89851842</v>
      </c>
      <c r="C13" s="26">
        <f t="shared" ref="C13:D13" si="1">+C14+C15</f>
        <v>30733409.390000001</v>
      </c>
      <c r="D13" s="26">
        <f t="shared" si="1"/>
        <v>30262534.859999999</v>
      </c>
    </row>
    <row r="14" spans="1:6" ht="11.95" customHeight="1" x14ac:dyDescent="0.3">
      <c r="A14" s="64" t="s">
        <v>184</v>
      </c>
      <c r="B14" s="29">
        <v>18068931</v>
      </c>
      <c r="C14" s="29">
        <v>6726354.1100000003</v>
      </c>
      <c r="D14" s="29">
        <v>6708073.1100000003</v>
      </c>
    </row>
    <row r="15" spans="1:6" ht="12.8" customHeight="1" x14ac:dyDescent="0.3">
      <c r="A15" s="64" t="s">
        <v>185</v>
      </c>
      <c r="B15" s="29">
        <v>71782911</v>
      </c>
      <c r="C15" s="29">
        <v>24007055.280000001</v>
      </c>
      <c r="D15" s="29">
        <v>23554461.75</v>
      </c>
    </row>
    <row r="16" spans="1:6" hidden="1" x14ac:dyDescent="0.3">
      <c r="A16" s="6"/>
      <c r="B16" s="29">
        <f>23864193.21+2587287</f>
        <v>26451480.210000001</v>
      </c>
      <c r="C16" s="27"/>
      <c r="D16" s="27"/>
    </row>
    <row r="17" spans="1:5" x14ac:dyDescent="0.3">
      <c r="A17" s="81" t="s">
        <v>186</v>
      </c>
      <c r="B17" s="28"/>
      <c r="C17" s="26">
        <f>+C18+C19</f>
        <v>0</v>
      </c>
      <c r="D17" s="26">
        <f>+D18+D19</f>
        <v>0</v>
      </c>
    </row>
    <row r="18" spans="1:5" ht="11.95" customHeight="1" x14ac:dyDescent="0.3">
      <c r="A18" s="64" t="s">
        <v>187</v>
      </c>
      <c r="B18" s="29"/>
      <c r="C18" s="29">
        <v>0</v>
      </c>
      <c r="D18" s="29">
        <v>0</v>
      </c>
      <c r="E18" s="5"/>
    </row>
    <row r="19" spans="1:5" ht="11.95" customHeight="1" x14ac:dyDescent="0.3">
      <c r="A19" s="64" t="s">
        <v>188</v>
      </c>
      <c r="B19" s="29"/>
      <c r="C19" s="29">
        <v>0</v>
      </c>
      <c r="D19" s="29">
        <v>0</v>
      </c>
      <c r="E19" s="5"/>
    </row>
    <row r="20" spans="1:5" hidden="1" x14ac:dyDescent="0.3">
      <c r="A20" s="6"/>
      <c r="B20" s="29"/>
      <c r="C20" s="27"/>
      <c r="D20" s="27"/>
      <c r="E20" s="5"/>
    </row>
    <row r="21" spans="1:5" ht="11.95" customHeight="1" x14ac:dyDescent="0.3">
      <c r="A21" s="63" t="s">
        <v>189</v>
      </c>
      <c r="B21" s="28">
        <f>+B9-B13+B17</f>
        <v>0</v>
      </c>
      <c r="C21" s="28">
        <f>+C9-C13+C17</f>
        <v>13355559.039999999</v>
      </c>
      <c r="D21" s="28">
        <f>+D9-D13+D17</f>
        <v>13826433.57</v>
      </c>
      <c r="E21" s="5"/>
    </row>
    <row r="22" spans="1:5" hidden="1" x14ac:dyDescent="0.3">
      <c r="A22" s="63"/>
      <c r="B22" s="28">
        <f t="shared" ref="B22" si="2">+B20-B11</f>
        <v>-71782911</v>
      </c>
      <c r="C22" s="27"/>
      <c r="D22" s="29"/>
      <c r="E22" s="5"/>
    </row>
    <row r="23" spans="1:5" x14ac:dyDescent="0.3">
      <c r="A23" s="63" t="s">
        <v>190</v>
      </c>
      <c r="B23" s="28">
        <f>+B21-B12</f>
        <v>0</v>
      </c>
      <c r="C23" s="28">
        <f t="shared" ref="C23:D23" si="3">+C21-C12</f>
        <v>13355559.039999999</v>
      </c>
      <c r="D23" s="28">
        <f t="shared" si="3"/>
        <v>13826433.57</v>
      </c>
      <c r="E23" s="5"/>
    </row>
    <row r="24" spans="1:5" ht="1.5" customHeight="1" x14ac:dyDescent="0.3">
      <c r="A24" s="63"/>
      <c r="B24" s="29"/>
      <c r="C24" s="27"/>
      <c r="D24" s="29"/>
      <c r="E24" s="5"/>
    </row>
    <row r="25" spans="1:5" ht="21.8" customHeight="1" x14ac:dyDescent="0.3">
      <c r="A25" s="63" t="s">
        <v>445</v>
      </c>
      <c r="B25" s="28">
        <f>+B23-B17</f>
        <v>0</v>
      </c>
      <c r="C25" s="26">
        <f>+C23-C17</f>
        <v>13355559.039999999</v>
      </c>
      <c r="D25" s="26">
        <f>+D23-D17</f>
        <v>13826433.57</v>
      </c>
      <c r="E25" s="5"/>
    </row>
    <row r="26" spans="1:5" ht="5.25" customHeight="1" thickBot="1" x14ac:dyDescent="0.35">
      <c r="A26" s="8"/>
      <c r="B26" s="49"/>
      <c r="C26" s="10"/>
      <c r="D26" s="10"/>
    </row>
    <row r="27" spans="1:5" ht="4.5999999999999996" customHeight="1" thickBot="1" x14ac:dyDescent="0.35">
      <c r="A27" s="428"/>
      <c r="B27" s="429"/>
      <c r="C27" s="430"/>
      <c r="D27" s="431"/>
    </row>
    <row r="28" spans="1:5" ht="15.05" customHeight="1" thickBot="1" x14ac:dyDescent="0.35">
      <c r="A28" s="32" t="s">
        <v>191</v>
      </c>
      <c r="B28" s="50" t="s">
        <v>192</v>
      </c>
      <c r="C28" s="125" t="s">
        <v>177</v>
      </c>
      <c r="D28" s="125" t="s">
        <v>193</v>
      </c>
    </row>
    <row r="29" spans="1:5" ht="7.55" customHeight="1" x14ac:dyDescent="0.3">
      <c r="A29" s="6"/>
      <c r="B29" s="171"/>
      <c r="C29" s="7"/>
      <c r="D29" s="7"/>
    </row>
    <row r="30" spans="1:5" ht="11.95" customHeight="1" x14ac:dyDescent="0.3">
      <c r="A30" s="63" t="s">
        <v>194</v>
      </c>
      <c r="B30" s="28">
        <f>+B31+B32</f>
        <v>0</v>
      </c>
      <c r="C30" s="28">
        <f t="shared" ref="C30:D30" si="4">+C31+C32</f>
        <v>0</v>
      </c>
      <c r="D30" s="28">
        <f t="shared" si="4"/>
        <v>0</v>
      </c>
    </row>
    <row r="31" spans="1:5" ht="11.95" customHeight="1" x14ac:dyDescent="0.3">
      <c r="A31" s="64" t="s">
        <v>195</v>
      </c>
      <c r="B31" s="29">
        <v>0</v>
      </c>
      <c r="C31" s="29">
        <v>0</v>
      </c>
      <c r="D31" s="29">
        <v>0</v>
      </c>
    </row>
    <row r="32" spans="1:5" ht="11.95" customHeight="1" x14ac:dyDescent="0.3">
      <c r="A32" s="64" t="s">
        <v>196</v>
      </c>
      <c r="B32" s="29">
        <v>0</v>
      </c>
      <c r="C32" s="29">
        <v>0</v>
      </c>
      <c r="D32" s="29">
        <v>0</v>
      </c>
    </row>
    <row r="33" spans="1:4" ht="2.2999999999999998" customHeight="1" x14ac:dyDescent="0.3">
      <c r="A33" s="63"/>
      <c r="B33" s="29"/>
      <c r="C33" s="27"/>
      <c r="D33" s="27"/>
    </row>
    <row r="34" spans="1:4" ht="11.95" customHeight="1" x14ac:dyDescent="0.3">
      <c r="A34" s="63" t="s">
        <v>197</v>
      </c>
      <c r="B34" s="28">
        <f t="shared" ref="B34" si="5">+B25+B30</f>
        <v>0</v>
      </c>
      <c r="C34" s="26">
        <f>+C25+C30</f>
        <v>13355559.039999999</v>
      </c>
      <c r="D34" s="26">
        <f>+D25+D30</f>
        <v>13826433.57</v>
      </c>
    </row>
    <row r="35" spans="1:4" ht="3.8" customHeight="1" thickBot="1" x14ac:dyDescent="0.35">
      <c r="A35" s="11"/>
      <c r="B35" s="51"/>
      <c r="C35" s="9"/>
      <c r="D35" s="9"/>
    </row>
    <row r="36" spans="1:4" ht="2.95" customHeight="1" thickBot="1" x14ac:dyDescent="0.35">
      <c r="A36" s="65"/>
      <c r="B36" s="66"/>
      <c r="C36" s="66"/>
      <c r="D36" s="67"/>
    </row>
    <row r="37" spans="1:4" ht="11.95" customHeight="1" x14ac:dyDescent="0.3">
      <c r="A37" s="420" t="s">
        <v>191</v>
      </c>
      <c r="B37" s="424" t="s">
        <v>199</v>
      </c>
      <c r="C37" s="426" t="s">
        <v>177</v>
      </c>
      <c r="D37" s="121" t="s">
        <v>178</v>
      </c>
    </row>
    <row r="38" spans="1:4" ht="11.95" customHeight="1" thickBot="1" x14ac:dyDescent="0.35">
      <c r="A38" s="421"/>
      <c r="B38" s="425"/>
      <c r="C38" s="427"/>
      <c r="D38" s="122" t="s">
        <v>193</v>
      </c>
    </row>
    <row r="39" spans="1:4" ht="7.55" customHeight="1" x14ac:dyDescent="0.3">
      <c r="A39" s="12"/>
      <c r="B39" s="52"/>
      <c r="C39" s="13"/>
      <c r="D39" s="13"/>
    </row>
    <row r="40" spans="1:4" x14ac:dyDescent="0.3">
      <c r="A40" s="68" t="s">
        <v>200</v>
      </c>
      <c r="B40" s="38">
        <f>+B41+B42</f>
        <v>0</v>
      </c>
      <c r="C40" s="30">
        <f t="shared" ref="C40:D40" si="6">+C41+C42</f>
        <v>0</v>
      </c>
      <c r="D40" s="30">
        <f t="shared" si="6"/>
        <v>0</v>
      </c>
    </row>
    <row r="41" spans="1:4" ht="11.95" customHeight="1" x14ac:dyDescent="0.3">
      <c r="A41" s="64" t="s">
        <v>201</v>
      </c>
      <c r="B41" s="29">
        <v>0</v>
      </c>
      <c r="C41" s="29">
        <v>0</v>
      </c>
      <c r="D41" s="29">
        <v>0</v>
      </c>
    </row>
    <row r="42" spans="1:4" ht="12.8" customHeight="1" x14ac:dyDescent="0.3">
      <c r="A42" s="64" t="s">
        <v>202</v>
      </c>
      <c r="B42" s="29">
        <v>0</v>
      </c>
      <c r="C42" s="29">
        <v>0</v>
      </c>
      <c r="D42" s="29">
        <v>0</v>
      </c>
    </row>
    <row r="43" spans="1:4" ht="11.95" customHeight="1" x14ac:dyDescent="0.3">
      <c r="A43" s="68" t="s">
        <v>203</v>
      </c>
      <c r="B43" s="38">
        <f>+B44+B45</f>
        <v>0</v>
      </c>
      <c r="C43" s="38">
        <f t="shared" ref="C43:D43" si="7">+C44+C45</f>
        <v>0</v>
      </c>
      <c r="D43" s="38">
        <f t="shared" si="7"/>
        <v>0</v>
      </c>
    </row>
    <row r="44" spans="1:4" ht="11.95" customHeight="1" x14ac:dyDescent="0.3">
      <c r="A44" s="64" t="s">
        <v>204</v>
      </c>
      <c r="B44" s="29">
        <v>0</v>
      </c>
      <c r="C44" s="29">
        <v>0</v>
      </c>
      <c r="D44" s="29">
        <v>0</v>
      </c>
    </row>
    <row r="45" spans="1:4" ht="11.95" customHeight="1" x14ac:dyDescent="0.3">
      <c r="A45" s="64" t="s">
        <v>205</v>
      </c>
      <c r="B45" s="29">
        <v>0</v>
      </c>
      <c r="C45" s="29">
        <v>0</v>
      </c>
      <c r="D45" s="29">
        <v>0</v>
      </c>
    </row>
    <row r="46" spans="1:4" hidden="1" x14ac:dyDescent="0.3">
      <c r="A46" s="68"/>
      <c r="B46" s="29">
        <v>0</v>
      </c>
      <c r="C46" s="29">
        <v>0</v>
      </c>
      <c r="D46" s="29">
        <v>0</v>
      </c>
    </row>
    <row r="47" spans="1:4" ht="11.95" customHeight="1" x14ac:dyDescent="0.3">
      <c r="A47" s="68" t="s">
        <v>206</v>
      </c>
      <c r="B47" s="38">
        <f>+B40-B43</f>
        <v>0</v>
      </c>
      <c r="C47" s="38">
        <f t="shared" ref="C47:D47" si="8">+C40-C43</f>
        <v>0</v>
      </c>
      <c r="D47" s="38">
        <f t="shared" si="8"/>
        <v>0</v>
      </c>
    </row>
    <row r="48" spans="1:4" ht="6.75" customHeight="1" thickBot="1" x14ac:dyDescent="0.35">
      <c r="A48" s="37"/>
      <c r="B48" s="39"/>
      <c r="C48" s="39"/>
      <c r="D48" s="39"/>
    </row>
    <row r="49" spans="1:4" ht="4.5999999999999996" customHeight="1" thickBot="1" x14ac:dyDescent="0.35">
      <c r="A49" s="65"/>
      <c r="B49" s="66"/>
      <c r="C49" s="66"/>
      <c r="D49" s="67"/>
    </row>
    <row r="50" spans="1:4" ht="11.95" customHeight="1" x14ac:dyDescent="0.3">
      <c r="A50" s="420" t="s">
        <v>191</v>
      </c>
      <c r="B50" s="112" t="s">
        <v>175</v>
      </c>
      <c r="C50" s="426" t="s">
        <v>177</v>
      </c>
      <c r="D50" s="121" t="s">
        <v>178</v>
      </c>
    </row>
    <row r="51" spans="1:4" ht="11.95" customHeight="1" thickBot="1" x14ac:dyDescent="0.35">
      <c r="A51" s="421"/>
      <c r="B51" s="113" t="s">
        <v>192</v>
      </c>
      <c r="C51" s="427"/>
      <c r="D51" s="122" t="s">
        <v>193</v>
      </c>
    </row>
    <row r="52" spans="1:4" ht="6.05" customHeight="1" x14ac:dyDescent="0.3">
      <c r="A52" s="35"/>
      <c r="B52" s="36"/>
      <c r="C52" s="13"/>
      <c r="D52" s="13"/>
    </row>
    <row r="53" spans="1:4" ht="11.95" customHeight="1" x14ac:dyDescent="0.3">
      <c r="A53" s="36" t="s">
        <v>207</v>
      </c>
      <c r="B53" s="29">
        <f>B10</f>
        <v>18068931</v>
      </c>
      <c r="C53" s="29">
        <f t="shared" ref="C53:D53" si="9">C10</f>
        <v>8914940.4299999997</v>
      </c>
      <c r="D53" s="29">
        <f t="shared" si="9"/>
        <v>8914940.4299999997</v>
      </c>
    </row>
    <row r="54" spans="1:4" ht="11.95" hidden="1" customHeight="1" x14ac:dyDescent="0.3">
      <c r="A54" s="36"/>
      <c r="B54" s="29"/>
      <c r="C54" s="29"/>
      <c r="D54" s="29"/>
    </row>
    <row r="55" spans="1:4" ht="12.8" customHeight="1" x14ac:dyDescent="0.3">
      <c r="A55" s="3" t="s">
        <v>208</v>
      </c>
      <c r="B55" s="34">
        <f>+B56-B57</f>
        <v>0</v>
      </c>
      <c r="C55" s="34">
        <f t="shared" ref="C55:D55" si="10">+C56-C57</f>
        <v>0</v>
      </c>
      <c r="D55" s="34">
        <f t="shared" si="10"/>
        <v>0</v>
      </c>
    </row>
    <row r="56" spans="1:4" ht="11.95" customHeight="1" x14ac:dyDescent="0.3">
      <c r="A56" s="69" t="s">
        <v>201</v>
      </c>
      <c r="B56" s="29">
        <v>0</v>
      </c>
      <c r="C56" s="29">
        <v>0</v>
      </c>
      <c r="D56" s="29">
        <v>0</v>
      </c>
    </row>
    <row r="57" spans="1:4" ht="11.95" customHeight="1" x14ac:dyDescent="0.3">
      <c r="A57" s="70" t="s">
        <v>204</v>
      </c>
      <c r="B57" s="29">
        <v>0</v>
      </c>
      <c r="C57" s="29">
        <v>0</v>
      </c>
      <c r="D57" s="29">
        <v>0</v>
      </c>
    </row>
    <row r="58" spans="1:4" ht="11.95" hidden="1" customHeight="1" x14ac:dyDescent="0.3">
      <c r="A58" s="71"/>
      <c r="B58" s="29"/>
      <c r="C58" s="29"/>
      <c r="D58" s="29"/>
    </row>
    <row r="59" spans="1:4" ht="11.3" customHeight="1" x14ac:dyDescent="0.3">
      <c r="A59" s="71" t="s">
        <v>184</v>
      </c>
      <c r="B59" s="29">
        <f>B14</f>
        <v>18068931</v>
      </c>
      <c r="C59" s="29">
        <f>C14</f>
        <v>6726354.1100000003</v>
      </c>
      <c r="D59" s="29">
        <f>D14</f>
        <v>6708073.1100000003</v>
      </c>
    </row>
    <row r="60" spans="1:4" ht="11.95" hidden="1" customHeight="1" x14ac:dyDescent="0.3">
      <c r="A60" s="71"/>
      <c r="B60" s="31"/>
      <c r="C60" s="31"/>
      <c r="D60" s="31"/>
    </row>
    <row r="61" spans="1:4" ht="11.95" customHeight="1" x14ac:dyDescent="0.3">
      <c r="A61" s="72" t="s">
        <v>187</v>
      </c>
      <c r="B61" s="29"/>
      <c r="C61" s="29">
        <v>0</v>
      </c>
      <c r="D61" s="29">
        <v>0</v>
      </c>
    </row>
    <row r="62" spans="1:4" ht="1.5" customHeight="1" x14ac:dyDescent="0.3">
      <c r="A62" s="71"/>
      <c r="B62" s="31"/>
      <c r="C62" s="31"/>
      <c r="D62" s="31"/>
    </row>
    <row r="63" spans="1:4" ht="12.8" customHeight="1" x14ac:dyDescent="0.3">
      <c r="A63" s="73" t="s">
        <v>209</v>
      </c>
      <c r="B63" s="38">
        <f>+B53+B55-B59+B61</f>
        <v>0</v>
      </c>
      <c r="C63" s="38">
        <f>+C53+C55-C59+C61</f>
        <v>2188586.3199999994</v>
      </c>
      <c r="D63" s="38">
        <f>+D53+D55-D59+D61</f>
        <v>2206867.3199999994</v>
      </c>
    </row>
    <row r="64" spans="1:4" ht="0.85" customHeight="1" x14ac:dyDescent="0.3">
      <c r="A64" s="74"/>
      <c r="B64" s="38"/>
      <c r="C64" s="38"/>
      <c r="D64" s="38"/>
    </row>
    <row r="65" spans="1:4" x14ac:dyDescent="0.3">
      <c r="A65" s="73" t="s">
        <v>210</v>
      </c>
      <c r="B65" s="38">
        <f>+B63-B55</f>
        <v>0</v>
      </c>
      <c r="C65" s="38">
        <f>C63-C55</f>
        <v>2188586.3199999994</v>
      </c>
      <c r="D65" s="38">
        <f>D63-D55</f>
        <v>2206867.3199999994</v>
      </c>
    </row>
    <row r="66" spans="1:4" ht="3.8" customHeight="1" thickBot="1" x14ac:dyDescent="0.35">
      <c r="A66" s="37"/>
      <c r="B66" s="25"/>
      <c r="C66" s="25"/>
      <c r="D66" s="25"/>
    </row>
    <row r="67" spans="1:4" ht="4.5999999999999996" customHeight="1" thickBot="1" x14ac:dyDescent="0.35">
      <c r="A67" s="65"/>
      <c r="B67" s="66"/>
      <c r="C67" s="66"/>
      <c r="D67" s="67"/>
    </row>
    <row r="68" spans="1:4" ht="11.95" customHeight="1" x14ac:dyDescent="0.3">
      <c r="A68" s="420" t="s">
        <v>191</v>
      </c>
      <c r="B68" s="424" t="s">
        <v>199</v>
      </c>
      <c r="C68" s="426" t="s">
        <v>177</v>
      </c>
      <c r="D68" s="121" t="s">
        <v>178</v>
      </c>
    </row>
    <row r="69" spans="1:4" ht="11.95" customHeight="1" thickBot="1" x14ac:dyDescent="0.35">
      <c r="A69" s="421"/>
      <c r="B69" s="425"/>
      <c r="C69" s="427"/>
      <c r="D69" s="122" t="s">
        <v>193</v>
      </c>
    </row>
    <row r="70" spans="1:4" ht="8.1999999999999993" customHeight="1" x14ac:dyDescent="0.3">
      <c r="A70" s="35"/>
      <c r="B70" s="52"/>
      <c r="C70" s="13"/>
      <c r="D70" s="13"/>
    </row>
    <row r="71" spans="1:4" ht="13.6" customHeight="1" x14ac:dyDescent="0.3">
      <c r="A71" s="12" t="s">
        <v>182</v>
      </c>
      <c r="B71" s="29">
        <f>B11</f>
        <v>71782911</v>
      </c>
      <c r="C71" s="29">
        <f>C11</f>
        <v>35174028</v>
      </c>
      <c r="D71" s="29">
        <f t="shared" ref="D71" si="11">D11</f>
        <v>35174028</v>
      </c>
    </row>
    <row r="72" spans="1:4" ht="11.95" hidden="1" customHeight="1" x14ac:dyDescent="0.3">
      <c r="A72" s="12"/>
      <c r="B72" s="29">
        <v>0</v>
      </c>
      <c r="C72" s="29">
        <v>0</v>
      </c>
      <c r="D72" s="29">
        <v>0</v>
      </c>
    </row>
    <row r="73" spans="1:4" ht="20.95" x14ac:dyDescent="0.3">
      <c r="A73" s="75" t="s">
        <v>443</v>
      </c>
      <c r="B73" s="34">
        <f>+B74-B75</f>
        <v>0</v>
      </c>
      <c r="C73" s="34">
        <f>+C74-C75</f>
        <v>0</v>
      </c>
      <c r="D73" s="34">
        <f t="shared" ref="D73" si="12">+D74-D75</f>
        <v>0</v>
      </c>
    </row>
    <row r="74" spans="1:4" ht="12.8" customHeight="1" x14ac:dyDescent="0.3">
      <c r="A74" s="64" t="s">
        <v>202</v>
      </c>
      <c r="B74" s="29">
        <v>0</v>
      </c>
      <c r="C74" s="29">
        <v>0</v>
      </c>
      <c r="D74" s="29">
        <v>0</v>
      </c>
    </row>
    <row r="75" spans="1:4" ht="12.8" customHeight="1" x14ac:dyDescent="0.3">
      <c r="A75" s="76" t="s">
        <v>205</v>
      </c>
      <c r="B75" s="29">
        <v>0</v>
      </c>
      <c r="C75" s="29">
        <v>0</v>
      </c>
      <c r="D75" s="29">
        <v>0</v>
      </c>
    </row>
    <row r="76" spans="1:4" ht="11.95" hidden="1" customHeight="1" x14ac:dyDescent="0.3">
      <c r="A76" s="77"/>
      <c r="B76" s="34"/>
      <c r="C76" s="34"/>
      <c r="D76" s="34"/>
    </row>
    <row r="77" spans="1:4" ht="12.8" customHeight="1" x14ac:dyDescent="0.3">
      <c r="A77" s="77" t="s">
        <v>211</v>
      </c>
      <c r="B77" s="29">
        <f>B15</f>
        <v>71782911</v>
      </c>
      <c r="C77" s="29">
        <f>C15</f>
        <v>24007055.280000001</v>
      </c>
      <c r="D77" s="29">
        <f>D15</f>
        <v>23554461.75</v>
      </c>
    </row>
    <row r="78" spans="1:4" hidden="1" x14ac:dyDescent="0.3">
      <c r="A78" s="77"/>
      <c r="B78" s="29"/>
      <c r="C78" s="29"/>
      <c r="D78" s="29"/>
    </row>
    <row r="79" spans="1:4" ht="12.8" customHeight="1" x14ac:dyDescent="0.3">
      <c r="A79" s="75" t="s">
        <v>188</v>
      </c>
      <c r="B79" s="29"/>
      <c r="C79" s="29">
        <f>C19</f>
        <v>0</v>
      </c>
      <c r="D79" s="29">
        <f>D19</f>
        <v>0</v>
      </c>
    </row>
    <row r="80" spans="1:4" ht="1.5" customHeight="1" x14ac:dyDescent="0.3">
      <c r="A80" s="77"/>
      <c r="B80" s="34"/>
      <c r="C80" s="31"/>
      <c r="D80" s="31"/>
    </row>
    <row r="81" spans="1:7" x14ac:dyDescent="0.3">
      <c r="A81" s="78" t="s">
        <v>212</v>
      </c>
      <c r="B81" s="38">
        <f>+B71+B73-B77+B79</f>
        <v>0</v>
      </c>
      <c r="C81" s="38">
        <f>+C71+C73-C77+C79</f>
        <v>11166972.719999999</v>
      </c>
      <c r="D81" s="38">
        <f>+D71+D73-D77+D79</f>
        <v>11619566.25</v>
      </c>
    </row>
    <row r="82" spans="1:7" ht="0.85" customHeight="1" x14ac:dyDescent="0.3">
      <c r="A82" s="79"/>
      <c r="B82" s="38"/>
      <c r="C82" s="38"/>
      <c r="D82" s="38"/>
    </row>
    <row r="83" spans="1:7" ht="21.6" thickBot="1" x14ac:dyDescent="0.35">
      <c r="A83" s="80" t="s">
        <v>444</v>
      </c>
      <c r="B83" s="38">
        <f>+B81-B73</f>
        <v>0</v>
      </c>
      <c r="C83" s="38">
        <f>+C81-C73</f>
        <v>11166972.719999999</v>
      </c>
      <c r="D83" s="38">
        <f t="shared" ref="D83" si="13">+D81-D73</f>
        <v>11619566.25</v>
      </c>
    </row>
    <row r="84" spans="1:7" ht="3.8" customHeight="1" thickBot="1" x14ac:dyDescent="0.35">
      <c r="A84" s="37"/>
      <c r="B84" s="179"/>
      <c r="C84" s="179"/>
      <c r="D84" s="180"/>
    </row>
    <row r="85" spans="1:7" x14ac:dyDescent="0.3">
      <c r="C85" s="82"/>
      <c r="D85" s="82" t="s">
        <v>422</v>
      </c>
    </row>
    <row r="86" spans="1:7" x14ac:dyDescent="0.3">
      <c r="C86" s="82"/>
      <c r="D86" s="82"/>
    </row>
    <row r="87" spans="1:7" ht="32.25" customHeight="1" x14ac:dyDescent="0.3">
      <c r="C87" s="82"/>
      <c r="D87" s="82"/>
    </row>
    <row r="88" spans="1:7" ht="18.850000000000001" customHeight="1" x14ac:dyDescent="0.3"/>
    <row r="89" spans="1:7" x14ac:dyDescent="0.3">
      <c r="A89" s="61"/>
      <c r="B89" s="62"/>
      <c r="C89" s="45"/>
      <c r="D89" s="43"/>
      <c r="E89" s="43"/>
      <c r="F89" s="43"/>
      <c r="G89" s="43"/>
    </row>
    <row r="90" spans="1:7" x14ac:dyDescent="0.3">
      <c r="A90" s="61"/>
      <c r="B90" s="62"/>
      <c r="C90" s="45"/>
      <c r="D90" s="45"/>
      <c r="E90" s="45"/>
      <c r="F90" s="44"/>
      <c r="G90" s="44"/>
    </row>
    <row r="91" spans="1:7" x14ac:dyDescent="0.3">
      <c r="A91" s="44"/>
      <c r="B91" t="s">
        <v>422</v>
      </c>
      <c r="D91" s="45"/>
      <c r="E91" s="45"/>
      <c r="F91" s="44"/>
      <c r="G91" s="44"/>
    </row>
    <row r="92" spans="1:7" x14ac:dyDescent="0.3">
      <c r="A92" s="44"/>
      <c r="B92" s="44"/>
      <c r="C92" s="44"/>
      <c r="D92" s="45"/>
      <c r="E92" s="45"/>
      <c r="F92" s="44"/>
      <c r="G92" s="44"/>
    </row>
    <row r="93" spans="1:7" x14ac:dyDescent="0.3">
      <c r="A93" s="44"/>
      <c r="B93" s="44"/>
      <c r="D93" s="44"/>
      <c r="E93" s="45"/>
      <c r="F93" s="44"/>
      <c r="G93" s="44"/>
    </row>
    <row r="94" spans="1:7" x14ac:dyDescent="0.3">
      <c r="A94" s="44"/>
      <c r="B94" s="44"/>
      <c r="D94" s="44"/>
      <c r="E94" s="45"/>
      <c r="F94" s="46"/>
      <c r="G94" s="46"/>
    </row>
    <row r="95" spans="1:7" x14ac:dyDescent="0.3">
      <c r="A95" s="44"/>
      <c r="B95" s="44"/>
      <c r="C95" s="44"/>
      <c r="D95" s="45"/>
      <c r="E95" s="45"/>
      <c r="F95" s="44"/>
      <c r="G95" s="44"/>
    </row>
    <row r="96" spans="1:7" x14ac:dyDescent="0.3">
      <c r="A96" s="44"/>
      <c r="B96" s="44"/>
      <c r="C96" s="44"/>
      <c r="D96" s="45"/>
      <c r="E96" s="45"/>
      <c r="F96" s="44"/>
      <c r="G96" s="44"/>
    </row>
  </sheetData>
  <mergeCells count="15"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  <mergeCell ref="A1:D1"/>
    <mergeCell ref="A2:D2"/>
    <mergeCell ref="A3:D3"/>
    <mergeCell ref="A4:D4"/>
    <mergeCell ref="A6:A7"/>
    <mergeCell ref="C6:C7"/>
  </mergeCells>
  <pageMargins left="0.72" right="0.12" top="0.70866141732283472" bottom="0.15748031496062992" header="0.19685039370078741" footer="0.31496062992125984"/>
  <pageSetup scale="82" fitToHeight="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J86"/>
  <sheetViews>
    <sheetView zoomScaleNormal="100" workbookViewId="0">
      <selection activeCell="J40" sqref="J1:J1048576"/>
    </sheetView>
  </sheetViews>
  <sheetFormatPr baseColWidth="10" defaultColWidth="11.44140625" defaultRowHeight="12.45" x14ac:dyDescent="0.25"/>
  <cols>
    <col min="1" max="1" width="2.33203125" style="253" customWidth="1"/>
    <col min="2" max="2" width="2.5546875" style="253" customWidth="1"/>
    <col min="3" max="3" width="53.6640625" style="253" customWidth="1"/>
    <col min="4" max="9" width="13" style="253" customWidth="1"/>
    <col min="10" max="10" width="12.6640625" style="253" bestFit="1" customWidth="1"/>
    <col min="11" max="16384" width="11.44140625" style="253"/>
  </cols>
  <sheetData>
    <row r="1" spans="1:9" ht="13.6" customHeight="1" x14ac:dyDescent="0.25">
      <c r="A1" s="103"/>
      <c r="B1" s="105"/>
      <c r="C1" s="193"/>
      <c r="D1" s="212" t="s">
        <v>423</v>
      </c>
      <c r="E1" s="193"/>
      <c r="F1" s="193"/>
      <c r="G1" s="193"/>
      <c r="H1" s="193"/>
      <c r="I1" s="106"/>
    </row>
    <row r="2" spans="1:9" ht="13.6" customHeight="1" x14ac:dyDescent="0.25">
      <c r="A2" s="339"/>
      <c r="B2" s="47"/>
      <c r="C2" s="47"/>
      <c r="D2" s="186" t="s">
        <v>421</v>
      </c>
      <c r="E2" s="47"/>
      <c r="F2" s="47"/>
      <c r="G2" s="47"/>
      <c r="H2" s="47"/>
      <c r="I2" s="340"/>
    </row>
    <row r="3" spans="1:9" ht="13.6" customHeight="1" x14ac:dyDescent="0.25">
      <c r="A3" s="339"/>
      <c r="B3" s="47"/>
      <c r="C3" s="47"/>
      <c r="D3" s="84" t="s">
        <v>465</v>
      </c>
      <c r="E3" s="47"/>
      <c r="F3" s="47"/>
      <c r="G3" s="47"/>
      <c r="H3" s="47"/>
      <c r="I3" s="340"/>
    </row>
    <row r="4" spans="1:9" ht="13.6" customHeight="1" thickBot="1" x14ac:dyDescent="0.3">
      <c r="A4" s="341"/>
      <c r="B4" s="210"/>
      <c r="C4" s="210"/>
      <c r="D4" s="211" t="s">
        <v>0</v>
      </c>
      <c r="E4" s="210"/>
      <c r="F4" s="210"/>
      <c r="G4" s="210"/>
      <c r="H4" s="210"/>
      <c r="I4" s="342"/>
    </row>
    <row r="5" spans="1:9" ht="14.1" customHeight="1" thickBot="1" x14ac:dyDescent="0.3">
      <c r="A5" s="432"/>
      <c r="B5" s="433"/>
      <c r="C5" s="434"/>
      <c r="D5" s="435" t="s">
        <v>213</v>
      </c>
      <c r="E5" s="436"/>
      <c r="F5" s="436"/>
      <c r="G5" s="436"/>
      <c r="H5" s="437"/>
      <c r="I5" s="438" t="s">
        <v>446</v>
      </c>
    </row>
    <row r="6" spans="1:9" ht="11.95" customHeight="1" x14ac:dyDescent="0.25">
      <c r="A6" s="441" t="s">
        <v>191</v>
      </c>
      <c r="B6" s="442"/>
      <c r="C6" s="443"/>
      <c r="D6" s="438" t="s">
        <v>215</v>
      </c>
      <c r="E6" s="449" t="s">
        <v>216</v>
      </c>
      <c r="F6" s="438" t="s">
        <v>217</v>
      </c>
      <c r="G6" s="438" t="s">
        <v>177</v>
      </c>
      <c r="H6" s="438" t="s">
        <v>218</v>
      </c>
      <c r="I6" s="439"/>
    </row>
    <row r="7" spans="1:9" ht="11.3" customHeight="1" thickBot="1" x14ac:dyDescent="0.3">
      <c r="A7" s="444" t="s">
        <v>214</v>
      </c>
      <c r="B7" s="445"/>
      <c r="C7" s="446"/>
      <c r="D7" s="440"/>
      <c r="E7" s="450"/>
      <c r="F7" s="440"/>
      <c r="G7" s="440"/>
      <c r="H7" s="440"/>
      <c r="I7" s="440"/>
    </row>
    <row r="8" spans="1:9" ht="12.95" customHeight="1" x14ac:dyDescent="0.25">
      <c r="A8" s="451" t="s">
        <v>219</v>
      </c>
      <c r="B8" s="452"/>
      <c r="C8" s="453"/>
      <c r="D8" s="343"/>
      <c r="E8" s="343"/>
      <c r="F8" s="343"/>
      <c r="G8" s="343"/>
      <c r="H8" s="343"/>
      <c r="I8" s="343"/>
    </row>
    <row r="9" spans="1:9" ht="11.95" customHeight="1" x14ac:dyDescent="0.25">
      <c r="A9" s="344"/>
      <c r="B9" s="447" t="s">
        <v>220</v>
      </c>
      <c r="C9" s="448"/>
      <c r="D9" s="345">
        <v>0</v>
      </c>
      <c r="E9" s="345">
        <v>0</v>
      </c>
      <c r="F9" s="345">
        <v>0</v>
      </c>
      <c r="G9" s="345">
        <v>0</v>
      </c>
      <c r="H9" s="345">
        <v>0</v>
      </c>
      <c r="I9" s="345">
        <f>+H9-D9</f>
        <v>0</v>
      </c>
    </row>
    <row r="10" spans="1:9" ht="12.95" customHeight="1" x14ac:dyDescent="0.25">
      <c r="A10" s="344"/>
      <c r="B10" s="447" t="s">
        <v>221</v>
      </c>
      <c r="C10" s="448"/>
      <c r="D10" s="345">
        <v>0</v>
      </c>
      <c r="E10" s="345">
        <v>0</v>
      </c>
      <c r="F10" s="345">
        <v>0</v>
      </c>
      <c r="G10" s="345">
        <v>0</v>
      </c>
      <c r="H10" s="345">
        <v>0</v>
      </c>
      <c r="I10" s="345">
        <f t="shared" ref="I10:I40" si="0">+H10-D10</f>
        <v>0</v>
      </c>
    </row>
    <row r="11" spans="1:9" ht="12.95" customHeight="1" x14ac:dyDescent="0.25">
      <c r="A11" s="344"/>
      <c r="B11" s="447" t="s">
        <v>222</v>
      </c>
      <c r="C11" s="448"/>
      <c r="D11" s="345">
        <v>0</v>
      </c>
      <c r="E11" s="345">
        <v>0</v>
      </c>
      <c r="F11" s="345">
        <v>0</v>
      </c>
      <c r="G11" s="345">
        <v>0</v>
      </c>
      <c r="H11" s="345">
        <v>0</v>
      </c>
      <c r="I11" s="345">
        <f t="shared" si="0"/>
        <v>0</v>
      </c>
    </row>
    <row r="12" spans="1:9" ht="12.95" customHeight="1" x14ac:dyDescent="0.25">
      <c r="A12" s="344"/>
      <c r="B12" s="447" t="s">
        <v>223</v>
      </c>
      <c r="C12" s="448"/>
      <c r="D12" s="345">
        <v>0</v>
      </c>
      <c r="E12" s="345">
        <v>0</v>
      </c>
      <c r="F12" s="345">
        <v>0</v>
      </c>
      <c r="G12" s="345">
        <v>0</v>
      </c>
      <c r="H12" s="345">
        <v>0</v>
      </c>
      <c r="I12" s="345">
        <f t="shared" si="0"/>
        <v>0</v>
      </c>
    </row>
    <row r="13" spans="1:9" ht="12.95" customHeight="1" x14ac:dyDescent="0.25">
      <c r="A13" s="344"/>
      <c r="B13" s="447" t="s">
        <v>224</v>
      </c>
      <c r="C13" s="448"/>
      <c r="D13" s="345">
        <v>0</v>
      </c>
      <c r="E13" s="345">
        <v>0</v>
      </c>
      <c r="F13" s="345">
        <v>0</v>
      </c>
      <c r="G13" s="345">
        <v>0</v>
      </c>
      <c r="H13" s="345">
        <v>0</v>
      </c>
      <c r="I13" s="345">
        <f t="shared" si="0"/>
        <v>0</v>
      </c>
    </row>
    <row r="14" spans="1:9" ht="12.95" customHeight="1" x14ac:dyDescent="0.25">
      <c r="A14" s="344"/>
      <c r="B14" s="447" t="s">
        <v>225</v>
      </c>
      <c r="C14" s="448"/>
      <c r="D14" s="345">
        <v>0</v>
      </c>
      <c r="E14" s="345">
        <v>0</v>
      </c>
      <c r="F14" s="345">
        <v>0</v>
      </c>
      <c r="G14" s="345">
        <v>0</v>
      </c>
      <c r="H14" s="345">
        <v>0</v>
      </c>
      <c r="I14" s="345">
        <f t="shared" si="0"/>
        <v>0</v>
      </c>
    </row>
    <row r="15" spans="1:9" ht="12.95" customHeight="1" x14ac:dyDescent="0.25">
      <c r="A15" s="344"/>
      <c r="B15" s="447" t="s">
        <v>226</v>
      </c>
      <c r="C15" s="448"/>
      <c r="D15" s="345">
        <v>0</v>
      </c>
      <c r="E15" s="345">
        <v>0</v>
      </c>
      <c r="F15" s="345">
        <v>0</v>
      </c>
      <c r="G15" s="345">
        <v>0</v>
      </c>
      <c r="H15" s="345">
        <v>0</v>
      </c>
      <c r="I15" s="345">
        <f t="shared" si="0"/>
        <v>0</v>
      </c>
    </row>
    <row r="16" spans="1:9" ht="12.95" customHeight="1" x14ac:dyDescent="0.25">
      <c r="A16" s="456"/>
      <c r="B16" s="447" t="s">
        <v>227</v>
      </c>
      <c r="C16" s="448"/>
      <c r="D16" s="457">
        <f>SUM(D18:D28)</f>
        <v>0</v>
      </c>
      <c r="E16" s="457">
        <f t="shared" ref="E16:H16" si="1">SUM(E18:E28)</f>
        <v>0</v>
      </c>
      <c r="F16" s="457">
        <f t="shared" si="1"/>
        <v>0</v>
      </c>
      <c r="G16" s="457">
        <f t="shared" si="1"/>
        <v>0</v>
      </c>
      <c r="H16" s="457">
        <f t="shared" si="1"/>
        <v>0</v>
      </c>
      <c r="I16" s="458">
        <f>+H16-D16</f>
        <v>0</v>
      </c>
    </row>
    <row r="17" spans="1:9" ht="12.95" customHeight="1" x14ac:dyDescent="0.25">
      <c r="A17" s="456"/>
      <c r="B17" s="447" t="s">
        <v>228</v>
      </c>
      <c r="C17" s="448"/>
      <c r="D17" s="457"/>
      <c r="E17" s="457"/>
      <c r="F17" s="457"/>
      <c r="G17" s="457"/>
      <c r="H17" s="457"/>
      <c r="I17" s="458"/>
    </row>
    <row r="18" spans="1:9" ht="12.95" customHeight="1" x14ac:dyDescent="0.25">
      <c r="A18" s="344"/>
      <c r="B18" s="346"/>
      <c r="C18" s="347" t="s">
        <v>229</v>
      </c>
      <c r="D18" s="345">
        <v>0</v>
      </c>
      <c r="E18" s="345">
        <v>0</v>
      </c>
      <c r="F18" s="345">
        <v>0</v>
      </c>
      <c r="G18" s="345">
        <v>0</v>
      </c>
      <c r="H18" s="345">
        <v>0</v>
      </c>
      <c r="I18" s="345">
        <f t="shared" si="0"/>
        <v>0</v>
      </c>
    </row>
    <row r="19" spans="1:9" ht="12.95" customHeight="1" x14ac:dyDescent="0.25">
      <c r="A19" s="344"/>
      <c r="B19" s="346"/>
      <c r="C19" s="347" t="s">
        <v>230</v>
      </c>
      <c r="D19" s="345">
        <v>0</v>
      </c>
      <c r="E19" s="345">
        <v>0</v>
      </c>
      <c r="F19" s="345">
        <v>0</v>
      </c>
      <c r="G19" s="345">
        <v>0</v>
      </c>
      <c r="H19" s="345">
        <v>0</v>
      </c>
      <c r="I19" s="345">
        <f t="shared" si="0"/>
        <v>0</v>
      </c>
    </row>
    <row r="20" spans="1:9" ht="12.95" customHeight="1" x14ac:dyDescent="0.25">
      <c r="A20" s="344"/>
      <c r="B20" s="346"/>
      <c r="C20" s="347" t="s">
        <v>231</v>
      </c>
      <c r="D20" s="345">
        <v>0</v>
      </c>
      <c r="E20" s="345">
        <v>0</v>
      </c>
      <c r="F20" s="345">
        <v>0</v>
      </c>
      <c r="G20" s="345">
        <v>0</v>
      </c>
      <c r="H20" s="345">
        <v>0</v>
      </c>
      <c r="I20" s="345">
        <f t="shared" si="0"/>
        <v>0</v>
      </c>
    </row>
    <row r="21" spans="1:9" ht="12.95" customHeight="1" x14ac:dyDescent="0.25">
      <c r="A21" s="344"/>
      <c r="B21" s="346"/>
      <c r="C21" s="347" t="s">
        <v>232</v>
      </c>
      <c r="D21" s="345">
        <v>0</v>
      </c>
      <c r="E21" s="345">
        <v>0</v>
      </c>
      <c r="F21" s="345">
        <v>0</v>
      </c>
      <c r="G21" s="345">
        <v>0</v>
      </c>
      <c r="H21" s="345">
        <v>0</v>
      </c>
      <c r="I21" s="345">
        <f t="shared" si="0"/>
        <v>0</v>
      </c>
    </row>
    <row r="22" spans="1:9" ht="12.95" customHeight="1" x14ac:dyDescent="0.25">
      <c r="A22" s="344"/>
      <c r="B22" s="346"/>
      <c r="C22" s="347" t="s">
        <v>233</v>
      </c>
      <c r="D22" s="345">
        <v>0</v>
      </c>
      <c r="E22" s="345">
        <v>0</v>
      </c>
      <c r="F22" s="345">
        <v>0</v>
      </c>
      <c r="G22" s="345">
        <v>0</v>
      </c>
      <c r="H22" s="345">
        <v>0</v>
      </c>
      <c r="I22" s="345">
        <f t="shared" si="0"/>
        <v>0</v>
      </c>
    </row>
    <row r="23" spans="1:9" ht="12.95" customHeight="1" x14ac:dyDescent="0.25">
      <c r="A23" s="344"/>
      <c r="B23" s="346"/>
      <c r="C23" s="347" t="s">
        <v>234</v>
      </c>
      <c r="D23" s="345">
        <v>0</v>
      </c>
      <c r="E23" s="345">
        <v>0</v>
      </c>
      <c r="F23" s="345">
        <v>0</v>
      </c>
      <c r="G23" s="345">
        <v>0</v>
      </c>
      <c r="H23" s="345">
        <v>0</v>
      </c>
      <c r="I23" s="345">
        <f t="shared" si="0"/>
        <v>0</v>
      </c>
    </row>
    <row r="24" spans="1:9" ht="12.95" customHeight="1" x14ac:dyDescent="0.25">
      <c r="A24" s="344"/>
      <c r="B24" s="346"/>
      <c r="C24" s="347" t="s">
        <v>235</v>
      </c>
      <c r="D24" s="345">
        <v>0</v>
      </c>
      <c r="E24" s="345">
        <v>0</v>
      </c>
      <c r="F24" s="345">
        <v>0</v>
      </c>
      <c r="G24" s="345">
        <v>0</v>
      </c>
      <c r="H24" s="345">
        <v>0</v>
      </c>
      <c r="I24" s="345">
        <f t="shared" si="0"/>
        <v>0</v>
      </c>
    </row>
    <row r="25" spans="1:9" ht="12.95" customHeight="1" x14ac:dyDescent="0.25">
      <c r="A25" s="344"/>
      <c r="B25" s="346"/>
      <c r="C25" s="347" t="s">
        <v>236</v>
      </c>
      <c r="D25" s="345">
        <v>0</v>
      </c>
      <c r="E25" s="345">
        <v>0</v>
      </c>
      <c r="F25" s="345">
        <v>0</v>
      </c>
      <c r="G25" s="345">
        <v>0</v>
      </c>
      <c r="H25" s="345">
        <v>0</v>
      </c>
      <c r="I25" s="345">
        <f t="shared" si="0"/>
        <v>0</v>
      </c>
    </row>
    <row r="26" spans="1:9" ht="12.95" customHeight="1" x14ac:dyDescent="0.25">
      <c r="A26" s="344"/>
      <c r="B26" s="346"/>
      <c r="C26" s="347" t="s">
        <v>237</v>
      </c>
      <c r="D26" s="345">
        <v>0</v>
      </c>
      <c r="E26" s="345">
        <v>0</v>
      </c>
      <c r="F26" s="345">
        <v>0</v>
      </c>
      <c r="G26" s="345">
        <v>0</v>
      </c>
      <c r="H26" s="345">
        <v>0</v>
      </c>
      <c r="I26" s="345">
        <f t="shared" si="0"/>
        <v>0</v>
      </c>
    </row>
    <row r="27" spans="1:9" ht="12.95" customHeight="1" x14ac:dyDescent="0.25">
      <c r="A27" s="344"/>
      <c r="B27" s="346"/>
      <c r="C27" s="347" t="s">
        <v>238</v>
      </c>
      <c r="D27" s="345">
        <v>0</v>
      </c>
      <c r="E27" s="345">
        <v>0</v>
      </c>
      <c r="F27" s="345">
        <v>0</v>
      </c>
      <c r="G27" s="345">
        <v>0</v>
      </c>
      <c r="H27" s="345">
        <v>0</v>
      </c>
      <c r="I27" s="345">
        <f t="shared" si="0"/>
        <v>0</v>
      </c>
    </row>
    <row r="28" spans="1:9" ht="12.95" customHeight="1" x14ac:dyDescent="0.25">
      <c r="A28" s="344"/>
      <c r="B28" s="346"/>
      <c r="C28" s="347" t="s">
        <v>239</v>
      </c>
      <c r="D28" s="345">
        <v>0</v>
      </c>
      <c r="E28" s="345">
        <v>0</v>
      </c>
      <c r="F28" s="345">
        <v>0</v>
      </c>
      <c r="G28" s="345">
        <v>0</v>
      </c>
      <c r="H28" s="345">
        <v>0</v>
      </c>
      <c r="I28" s="345">
        <f t="shared" si="0"/>
        <v>0</v>
      </c>
    </row>
    <row r="29" spans="1:9" ht="12.95" customHeight="1" x14ac:dyDescent="0.25">
      <c r="A29" s="344"/>
      <c r="B29" s="447" t="s">
        <v>240</v>
      </c>
      <c r="C29" s="448"/>
      <c r="D29" s="345">
        <f>SUM(D30:D34)</f>
        <v>0</v>
      </c>
      <c r="E29" s="345">
        <f t="shared" ref="E29:H29" si="2">SUM(E30:E34)</f>
        <v>0</v>
      </c>
      <c r="F29" s="345">
        <f t="shared" si="2"/>
        <v>0</v>
      </c>
      <c r="G29" s="345">
        <f t="shared" si="2"/>
        <v>0</v>
      </c>
      <c r="H29" s="345">
        <f t="shared" si="2"/>
        <v>0</v>
      </c>
      <c r="I29" s="345">
        <f t="shared" si="0"/>
        <v>0</v>
      </c>
    </row>
    <row r="30" spans="1:9" ht="12.95" customHeight="1" x14ac:dyDescent="0.25">
      <c r="A30" s="344"/>
      <c r="B30" s="346"/>
      <c r="C30" s="347" t="s">
        <v>241</v>
      </c>
      <c r="D30" s="345">
        <v>0</v>
      </c>
      <c r="E30" s="345">
        <v>0</v>
      </c>
      <c r="F30" s="345">
        <v>0</v>
      </c>
      <c r="G30" s="345">
        <v>0</v>
      </c>
      <c r="H30" s="345">
        <v>0</v>
      </c>
      <c r="I30" s="345">
        <f t="shared" si="0"/>
        <v>0</v>
      </c>
    </row>
    <row r="31" spans="1:9" ht="12.95" customHeight="1" x14ac:dyDescent="0.25">
      <c r="A31" s="344"/>
      <c r="B31" s="346"/>
      <c r="C31" s="347" t="s">
        <v>242</v>
      </c>
      <c r="D31" s="345">
        <v>0</v>
      </c>
      <c r="E31" s="345">
        <v>0</v>
      </c>
      <c r="F31" s="345">
        <v>0</v>
      </c>
      <c r="G31" s="345">
        <v>0</v>
      </c>
      <c r="H31" s="345">
        <v>0</v>
      </c>
      <c r="I31" s="345">
        <f t="shared" si="0"/>
        <v>0</v>
      </c>
    </row>
    <row r="32" spans="1:9" ht="12.95" customHeight="1" x14ac:dyDescent="0.25">
      <c r="A32" s="344"/>
      <c r="B32" s="346"/>
      <c r="C32" s="347" t="s">
        <v>243</v>
      </c>
      <c r="D32" s="345">
        <v>0</v>
      </c>
      <c r="E32" s="345">
        <v>0</v>
      </c>
      <c r="F32" s="345">
        <v>0</v>
      </c>
      <c r="G32" s="345">
        <v>0</v>
      </c>
      <c r="H32" s="345">
        <v>0</v>
      </c>
      <c r="I32" s="345">
        <f t="shared" si="0"/>
        <v>0</v>
      </c>
    </row>
    <row r="33" spans="1:9" ht="12.95" customHeight="1" x14ac:dyDescent="0.25">
      <c r="A33" s="344"/>
      <c r="B33" s="346"/>
      <c r="C33" s="347" t="s">
        <v>244</v>
      </c>
      <c r="D33" s="345">
        <v>0</v>
      </c>
      <c r="E33" s="345">
        <v>0</v>
      </c>
      <c r="F33" s="345">
        <v>0</v>
      </c>
      <c r="G33" s="345">
        <v>0</v>
      </c>
      <c r="H33" s="345">
        <v>0</v>
      </c>
      <c r="I33" s="345">
        <f t="shared" ref="I33:I37" si="3">+H33-D33</f>
        <v>0</v>
      </c>
    </row>
    <row r="34" spans="1:9" ht="12.95" customHeight="1" x14ac:dyDescent="0.25">
      <c r="A34" s="344"/>
      <c r="B34" s="346"/>
      <c r="C34" s="347" t="s">
        <v>245</v>
      </c>
      <c r="D34" s="345">
        <v>0</v>
      </c>
      <c r="E34" s="345">
        <v>0</v>
      </c>
      <c r="F34" s="345">
        <v>0</v>
      </c>
      <c r="G34" s="345">
        <v>0</v>
      </c>
      <c r="H34" s="345">
        <v>0</v>
      </c>
      <c r="I34" s="345">
        <f t="shared" si="3"/>
        <v>0</v>
      </c>
    </row>
    <row r="35" spans="1:9" ht="12.95" customHeight="1" x14ac:dyDescent="0.25">
      <c r="A35" s="344"/>
      <c r="B35" s="454" t="s">
        <v>450</v>
      </c>
      <c r="C35" s="455"/>
      <c r="D35" s="345">
        <v>18068931</v>
      </c>
      <c r="E35" s="372">
        <v>-418720.91</v>
      </c>
      <c r="F35" s="345">
        <f>D35+E35</f>
        <v>17650210.09</v>
      </c>
      <c r="G35" s="345">
        <v>8914940.4299999997</v>
      </c>
      <c r="H35" s="345">
        <v>8914940.4299999997</v>
      </c>
      <c r="I35" s="345">
        <f>+H35-D35</f>
        <v>-9153990.5700000003</v>
      </c>
    </row>
    <row r="36" spans="1:9" ht="12.95" customHeight="1" x14ac:dyDescent="0.25">
      <c r="A36" s="344"/>
      <c r="B36" s="447" t="s">
        <v>246</v>
      </c>
      <c r="C36" s="448"/>
      <c r="D36" s="345">
        <v>0</v>
      </c>
      <c r="E36" s="345">
        <v>0</v>
      </c>
      <c r="F36" s="345">
        <v>0</v>
      </c>
      <c r="G36" s="345">
        <v>0</v>
      </c>
      <c r="H36" s="345">
        <v>0</v>
      </c>
      <c r="I36" s="345">
        <f t="shared" si="3"/>
        <v>0</v>
      </c>
    </row>
    <row r="37" spans="1:9" ht="12.95" customHeight="1" x14ac:dyDescent="0.25">
      <c r="A37" s="344"/>
      <c r="B37" s="346"/>
      <c r="C37" s="347" t="s">
        <v>247</v>
      </c>
      <c r="D37" s="345">
        <v>0</v>
      </c>
      <c r="E37" s="345">
        <v>0</v>
      </c>
      <c r="F37" s="345">
        <v>0</v>
      </c>
      <c r="G37" s="345">
        <v>0</v>
      </c>
      <c r="H37" s="345">
        <v>0</v>
      </c>
      <c r="I37" s="345">
        <f t="shared" si="3"/>
        <v>0</v>
      </c>
    </row>
    <row r="38" spans="1:9" ht="12.95" customHeight="1" x14ac:dyDescent="0.25">
      <c r="A38" s="344"/>
      <c r="B38" s="447" t="s">
        <v>248</v>
      </c>
      <c r="C38" s="448"/>
      <c r="D38" s="345">
        <f>+D39+D40</f>
        <v>0</v>
      </c>
      <c r="E38" s="345">
        <f t="shared" ref="E38:H38" si="4">+E39+E40</f>
        <v>0</v>
      </c>
      <c r="F38" s="345">
        <f t="shared" si="4"/>
        <v>0</v>
      </c>
      <c r="G38" s="345">
        <f t="shared" si="4"/>
        <v>0</v>
      </c>
      <c r="H38" s="345">
        <f t="shared" si="4"/>
        <v>0</v>
      </c>
      <c r="I38" s="345">
        <f t="shared" si="0"/>
        <v>0</v>
      </c>
    </row>
    <row r="39" spans="1:9" ht="12.95" customHeight="1" x14ac:dyDescent="0.25">
      <c r="A39" s="344"/>
      <c r="B39" s="346"/>
      <c r="C39" s="347" t="s">
        <v>249</v>
      </c>
      <c r="D39" s="345">
        <v>0</v>
      </c>
      <c r="E39" s="345">
        <v>0</v>
      </c>
      <c r="F39" s="345">
        <v>0</v>
      </c>
      <c r="G39" s="345">
        <v>0</v>
      </c>
      <c r="H39" s="345">
        <v>0</v>
      </c>
      <c r="I39" s="345">
        <f t="shared" si="0"/>
        <v>0</v>
      </c>
    </row>
    <row r="40" spans="1:9" ht="12.95" customHeight="1" x14ac:dyDescent="0.25">
      <c r="A40" s="344"/>
      <c r="B40" s="346"/>
      <c r="C40" s="347" t="s">
        <v>250</v>
      </c>
      <c r="D40" s="345">
        <v>0</v>
      </c>
      <c r="E40" s="345">
        <v>0</v>
      </c>
      <c r="F40" s="345">
        <v>0</v>
      </c>
      <c r="G40" s="345">
        <v>0</v>
      </c>
      <c r="H40" s="345">
        <v>0</v>
      </c>
      <c r="I40" s="345">
        <f t="shared" si="0"/>
        <v>0</v>
      </c>
    </row>
    <row r="41" spans="1:9" ht="4.5999999999999996" customHeight="1" x14ac:dyDescent="0.25">
      <c r="A41" s="344"/>
      <c r="B41" s="346"/>
      <c r="C41" s="347"/>
      <c r="D41" s="348"/>
      <c r="E41" s="348"/>
      <c r="F41" s="348"/>
      <c r="G41" s="348"/>
      <c r="H41" s="348"/>
      <c r="I41" s="348"/>
    </row>
    <row r="42" spans="1:9" ht="12.8" customHeight="1" x14ac:dyDescent="0.25">
      <c r="A42" s="459" t="s">
        <v>460</v>
      </c>
      <c r="B42" s="460"/>
      <c r="C42" s="461"/>
      <c r="D42" s="349">
        <f>+D9+D10+D11+D12+D13+D14+D15+D16+D29+D35+D36+D38</f>
        <v>18068931</v>
      </c>
      <c r="E42" s="373">
        <f t="shared" ref="E42:H42" si="5">+E9+E10+E11+E12+E13+E14+E15+E16+E29+E35+E36+E38</f>
        <v>-418720.91</v>
      </c>
      <c r="F42" s="349">
        <f t="shared" si="5"/>
        <v>17650210.09</v>
      </c>
      <c r="G42" s="349">
        <f t="shared" si="5"/>
        <v>8914940.4299999997</v>
      </c>
      <c r="H42" s="349">
        <f t="shared" si="5"/>
        <v>8914940.4299999997</v>
      </c>
      <c r="I42" s="349">
        <f>+H42-D42</f>
        <v>-9153990.5700000003</v>
      </c>
    </row>
    <row r="43" spans="1:9" ht="0.85" customHeight="1" x14ac:dyDescent="0.25">
      <c r="A43" s="456"/>
      <c r="B43" s="447"/>
      <c r="C43" s="448"/>
      <c r="D43" s="349"/>
      <c r="E43" s="349"/>
      <c r="F43" s="349"/>
      <c r="G43" s="349"/>
      <c r="H43" s="349"/>
      <c r="I43" s="349"/>
    </row>
    <row r="44" spans="1:9" ht="12.95" customHeight="1" x14ac:dyDescent="0.25">
      <c r="A44" s="459" t="s">
        <v>251</v>
      </c>
      <c r="B44" s="460"/>
      <c r="C44" s="461"/>
      <c r="D44" s="350"/>
      <c r="E44" s="350"/>
      <c r="F44" s="350"/>
      <c r="G44" s="350"/>
      <c r="H44" s="350"/>
      <c r="I44" s="350">
        <f t="shared" ref="I44" si="6">+H44-D44</f>
        <v>0</v>
      </c>
    </row>
    <row r="45" spans="1:9" ht="6.75" customHeight="1" x14ac:dyDescent="0.25">
      <c r="A45" s="344"/>
      <c r="B45" s="346"/>
      <c r="C45" s="347"/>
      <c r="D45" s="351"/>
      <c r="E45" s="351"/>
      <c r="F45" s="351"/>
      <c r="G45" s="351"/>
      <c r="H45" s="351"/>
      <c r="I45" s="351"/>
    </row>
    <row r="46" spans="1:9" ht="12.95" customHeight="1" x14ac:dyDescent="0.25">
      <c r="A46" s="459" t="s">
        <v>252</v>
      </c>
      <c r="B46" s="460"/>
      <c r="C46" s="461"/>
      <c r="D46" s="348"/>
      <c r="E46" s="348"/>
      <c r="F46" s="348"/>
      <c r="G46" s="348"/>
      <c r="H46" s="348"/>
      <c r="I46" s="348"/>
    </row>
    <row r="47" spans="1:9" ht="12.95" customHeight="1" x14ac:dyDescent="0.25">
      <c r="A47" s="344"/>
      <c r="B47" s="447" t="s">
        <v>253</v>
      </c>
      <c r="C47" s="448"/>
      <c r="D47" s="350">
        <f>SUM(D48:D55)</f>
        <v>67149197</v>
      </c>
      <c r="E47" s="350">
        <f t="shared" ref="E47:H47" si="7">SUM(E48:E55)</f>
        <v>0</v>
      </c>
      <c r="F47" s="350">
        <f>SUM(F48:F55)</f>
        <v>67149197</v>
      </c>
      <c r="G47" s="350">
        <f t="shared" si="7"/>
        <v>32843459</v>
      </c>
      <c r="H47" s="350">
        <f t="shared" si="7"/>
        <v>32843459</v>
      </c>
      <c r="I47" s="350">
        <f>SUM(I48:I55)</f>
        <v>-34305738</v>
      </c>
    </row>
    <row r="48" spans="1:9" ht="12.95" customHeight="1" x14ac:dyDescent="0.25">
      <c r="A48" s="344"/>
      <c r="B48" s="346"/>
      <c r="C48" s="347" t="s">
        <v>254</v>
      </c>
      <c r="D48" s="345">
        <v>0</v>
      </c>
      <c r="E48" s="345">
        <v>0</v>
      </c>
      <c r="F48" s="345">
        <v>0</v>
      </c>
      <c r="G48" s="345">
        <v>0</v>
      </c>
      <c r="H48" s="345">
        <v>0</v>
      </c>
      <c r="I48" s="345">
        <f t="shared" ref="I48:I64" si="8">+H48-D48</f>
        <v>0</v>
      </c>
    </row>
    <row r="49" spans="1:9" ht="12.95" customHeight="1" x14ac:dyDescent="0.25">
      <c r="A49" s="344"/>
      <c r="B49" s="346"/>
      <c r="C49" s="347" t="s">
        <v>255</v>
      </c>
      <c r="D49" s="345">
        <v>0</v>
      </c>
      <c r="E49" s="345">
        <v>0</v>
      </c>
      <c r="F49" s="345">
        <v>0</v>
      </c>
      <c r="G49" s="345">
        <v>0</v>
      </c>
      <c r="H49" s="345">
        <v>0</v>
      </c>
      <c r="I49" s="345">
        <f t="shared" si="8"/>
        <v>0</v>
      </c>
    </row>
    <row r="50" spans="1:9" ht="12.95" customHeight="1" x14ac:dyDescent="0.25">
      <c r="A50" s="344"/>
      <c r="B50" s="346"/>
      <c r="C50" s="347" t="s">
        <v>256</v>
      </c>
      <c r="D50" s="345">
        <v>0</v>
      </c>
      <c r="E50" s="345">
        <v>0</v>
      </c>
      <c r="F50" s="345">
        <v>0</v>
      </c>
      <c r="G50" s="345">
        <v>0</v>
      </c>
      <c r="H50" s="345">
        <v>0</v>
      </c>
      <c r="I50" s="345">
        <f t="shared" si="8"/>
        <v>0</v>
      </c>
    </row>
    <row r="51" spans="1:9" ht="20.95" customHeight="1" x14ac:dyDescent="0.25">
      <c r="A51" s="344"/>
      <c r="B51" s="346"/>
      <c r="C51" s="352" t="s">
        <v>257</v>
      </c>
      <c r="D51" s="345">
        <v>0</v>
      </c>
      <c r="E51" s="345">
        <v>0</v>
      </c>
      <c r="F51" s="345">
        <v>0</v>
      </c>
      <c r="G51" s="345">
        <v>0</v>
      </c>
      <c r="H51" s="345">
        <v>0</v>
      </c>
      <c r="I51" s="345">
        <f t="shared" si="8"/>
        <v>0</v>
      </c>
    </row>
    <row r="52" spans="1:9" ht="12.95" customHeight="1" x14ac:dyDescent="0.25">
      <c r="A52" s="344"/>
      <c r="B52" s="346"/>
      <c r="C52" s="352" t="s">
        <v>258</v>
      </c>
      <c r="D52" s="345">
        <v>0</v>
      </c>
      <c r="E52" s="345">
        <v>0</v>
      </c>
      <c r="F52" s="345">
        <v>0</v>
      </c>
      <c r="G52" s="345">
        <v>0</v>
      </c>
      <c r="H52" s="345">
        <v>0</v>
      </c>
      <c r="I52" s="345">
        <f t="shared" si="8"/>
        <v>0</v>
      </c>
    </row>
    <row r="53" spans="1:9" ht="20.3" customHeight="1" x14ac:dyDescent="0.25">
      <c r="A53" s="344"/>
      <c r="B53" s="346"/>
      <c r="C53" s="352" t="s">
        <v>259</v>
      </c>
      <c r="D53" s="345">
        <v>67149197</v>
      </c>
      <c r="E53" s="345">
        <v>0</v>
      </c>
      <c r="F53" s="345">
        <v>67149197</v>
      </c>
      <c r="G53" s="345">
        <v>32843459</v>
      </c>
      <c r="H53" s="345">
        <v>32843459</v>
      </c>
      <c r="I53" s="345">
        <f>H53-D53</f>
        <v>-34305738</v>
      </c>
    </row>
    <row r="54" spans="1:9" ht="20.95" customHeight="1" x14ac:dyDescent="0.25">
      <c r="A54" s="344"/>
      <c r="B54" s="346"/>
      <c r="C54" s="352" t="s">
        <v>260</v>
      </c>
      <c r="D54" s="345">
        <v>0</v>
      </c>
      <c r="E54" s="345">
        <v>0</v>
      </c>
      <c r="F54" s="345">
        <v>0</v>
      </c>
      <c r="G54" s="345">
        <v>0</v>
      </c>
      <c r="H54" s="345">
        <v>0</v>
      </c>
      <c r="I54" s="345">
        <f t="shared" si="8"/>
        <v>0</v>
      </c>
    </row>
    <row r="55" spans="1:9" ht="20.95" customHeight="1" x14ac:dyDescent="0.25">
      <c r="A55" s="344"/>
      <c r="B55" s="346"/>
      <c r="C55" s="353" t="s">
        <v>261</v>
      </c>
      <c r="D55" s="345">
        <v>0</v>
      </c>
      <c r="E55" s="345">
        <v>0</v>
      </c>
      <c r="F55" s="345">
        <v>0</v>
      </c>
      <c r="G55" s="345">
        <v>0</v>
      </c>
      <c r="H55" s="345">
        <v>0</v>
      </c>
      <c r="I55" s="345">
        <f t="shared" si="8"/>
        <v>0</v>
      </c>
    </row>
    <row r="56" spans="1:9" ht="12.95" customHeight="1" x14ac:dyDescent="0.25">
      <c r="A56" s="344"/>
      <c r="B56" s="447" t="s">
        <v>262</v>
      </c>
      <c r="C56" s="448"/>
      <c r="D56" s="354">
        <f>SUM(D57:D65)</f>
        <v>4633714</v>
      </c>
      <c r="E56" s="354">
        <f t="shared" ref="E56:H56" si="9">SUM(E57:E65)</f>
        <v>0</v>
      </c>
      <c r="F56" s="354">
        <f t="shared" si="9"/>
        <v>4633714</v>
      </c>
      <c r="G56" s="354">
        <f t="shared" si="9"/>
        <v>2330569</v>
      </c>
      <c r="H56" s="354">
        <f t="shared" si="9"/>
        <v>2330569</v>
      </c>
      <c r="I56" s="354">
        <f>SUM(I57:I60)</f>
        <v>-2303145</v>
      </c>
    </row>
    <row r="57" spans="1:9" ht="12.95" customHeight="1" x14ac:dyDescent="0.25">
      <c r="A57" s="344"/>
      <c r="B57" s="346"/>
      <c r="C57" s="347" t="s">
        <v>263</v>
      </c>
      <c r="D57" s="345">
        <v>0</v>
      </c>
      <c r="E57" s="345">
        <v>0</v>
      </c>
      <c r="F57" s="345">
        <v>0</v>
      </c>
      <c r="G57" s="345">
        <v>0</v>
      </c>
      <c r="H57" s="345">
        <v>0</v>
      </c>
      <c r="I57" s="345">
        <f t="shared" si="8"/>
        <v>0</v>
      </c>
    </row>
    <row r="58" spans="1:9" ht="12.95" customHeight="1" x14ac:dyDescent="0.25">
      <c r="A58" s="344"/>
      <c r="B58" s="346"/>
      <c r="C58" s="347" t="s">
        <v>264</v>
      </c>
      <c r="D58" s="345">
        <v>0</v>
      </c>
      <c r="E58" s="345">
        <v>0</v>
      </c>
      <c r="F58" s="345">
        <v>0</v>
      </c>
      <c r="G58" s="345">
        <v>0</v>
      </c>
      <c r="H58" s="345">
        <v>0</v>
      </c>
      <c r="I58" s="345">
        <f t="shared" si="8"/>
        <v>0</v>
      </c>
    </row>
    <row r="59" spans="1:9" ht="12.95" customHeight="1" x14ac:dyDescent="0.25">
      <c r="A59" s="344"/>
      <c r="B59" s="346"/>
      <c r="C59" s="347" t="s">
        <v>265</v>
      </c>
      <c r="D59" s="345">
        <v>0</v>
      </c>
      <c r="E59" s="345">
        <v>0</v>
      </c>
      <c r="F59" s="345">
        <v>0</v>
      </c>
      <c r="G59" s="345">
        <v>0</v>
      </c>
      <c r="H59" s="345">
        <v>0</v>
      </c>
      <c r="I59" s="345">
        <f t="shared" si="8"/>
        <v>0</v>
      </c>
    </row>
    <row r="60" spans="1:9" ht="12.95" customHeight="1" x14ac:dyDescent="0.25">
      <c r="A60" s="344"/>
      <c r="B60" s="346"/>
      <c r="C60" s="347" t="s">
        <v>266</v>
      </c>
      <c r="D60" s="355">
        <v>4633714</v>
      </c>
      <c r="E60" s="355">
        <v>0</v>
      </c>
      <c r="F60" s="355">
        <v>4633714</v>
      </c>
      <c r="G60" s="355">
        <v>2330569</v>
      </c>
      <c r="H60" s="355">
        <v>2330569</v>
      </c>
      <c r="I60" s="345">
        <f>H60-D60</f>
        <v>-2303145</v>
      </c>
    </row>
    <row r="61" spans="1:9" ht="12.95" customHeight="1" x14ac:dyDescent="0.25">
      <c r="A61" s="344"/>
      <c r="B61" s="447" t="s">
        <v>267</v>
      </c>
      <c r="C61" s="448"/>
      <c r="D61" s="345">
        <f>+D62+D63</f>
        <v>0</v>
      </c>
      <c r="E61" s="345">
        <f t="shared" ref="E61:H61" si="10">+E62+E63</f>
        <v>0</v>
      </c>
      <c r="F61" s="345">
        <f t="shared" si="10"/>
        <v>0</v>
      </c>
      <c r="G61" s="345">
        <f t="shared" si="10"/>
        <v>0</v>
      </c>
      <c r="H61" s="345">
        <f t="shared" si="10"/>
        <v>0</v>
      </c>
      <c r="I61" s="345">
        <f t="shared" si="8"/>
        <v>0</v>
      </c>
    </row>
    <row r="62" spans="1:9" ht="20.95" customHeight="1" x14ac:dyDescent="0.25">
      <c r="A62" s="344"/>
      <c r="B62" s="346"/>
      <c r="C62" s="352" t="s">
        <v>268</v>
      </c>
      <c r="D62" s="345">
        <v>0</v>
      </c>
      <c r="E62" s="345">
        <v>0</v>
      </c>
      <c r="F62" s="345">
        <v>0</v>
      </c>
      <c r="G62" s="345">
        <v>0</v>
      </c>
      <c r="H62" s="345">
        <v>0</v>
      </c>
      <c r="I62" s="345">
        <f t="shared" si="8"/>
        <v>0</v>
      </c>
    </row>
    <row r="63" spans="1:9" ht="12.95" customHeight="1" x14ac:dyDescent="0.25">
      <c r="A63" s="344"/>
      <c r="B63" s="346"/>
      <c r="C63" s="347" t="s">
        <v>269</v>
      </c>
      <c r="D63" s="345">
        <v>0</v>
      </c>
      <c r="E63" s="345">
        <v>0</v>
      </c>
      <c r="F63" s="345">
        <v>0</v>
      </c>
      <c r="G63" s="345">
        <v>0</v>
      </c>
      <c r="H63" s="345">
        <v>0</v>
      </c>
      <c r="I63" s="345">
        <f t="shared" si="8"/>
        <v>0</v>
      </c>
    </row>
    <row r="64" spans="1:9" ht="12.95" customHeight="1" x14ac:dyDescent="0.25">
      <c r="A64" s="344"/>
      <c r="B64" s="447" t="s">
        <v>459</v>
      </c>
      <c r="C64" s="448"/>
      <c r="D64" s="345">
        <v>0</v>
      </c>
      <c r="E64" s="345">
        <v>0</v>
      </c>
      <c r="F64" s="345">
        <v>0</v>
      </c>
      <c r="G64" s="345">
        <v>0</v>
      </c>
      <c r="H64" s="345">
        <v>0</v>
      </c>
      <c r="I64" s="345">
        <f t="shared" si="8"/>
        <v>0</v>
      </c>
    </row>
    <row r="65" spans="1:10" ht="12.95" customHeight="1" x14ac:dyDescent="0.25">
      <c r="A65" s="344"/>
      <c r="B65" s="447" t="s">
        <v>270</v>
      </c>
      <c r="C65" s="448"/>
      <c r="D65" s="345">
        <v>0</v>
      </c>
      <c r="E65" s="345">
        <v>0</v>
      </c>
      <c r="F65" s="345">
        <v>0</v>
      </c>
      <c r="G65" s="345">
        <v>0</v>
      </c>
      <c r="H65" s="345">
        <v>0</v>
      </c>
      <c r="I65" s="345">
        <f>+H65-D65</f>
        <v>0</v>
      </c>
    </row>
    <row r="66" spans="1:10" ht="4.5999999999999996" customHeight="1" x14ac:dyDescent="0.25">
      <c r="A66" s="344"/>
      <c r="B66" s="447"/>
      <c r="C66" s="448"/>
      <c r="D66" s="351"/>
      <c r="E66" s="351"/>
      <c r="F66" s="351"/>
      <c r="G66" s="351"/>
      <c r="H66" s="351"/>
      <c r="I66" s="351"/>
    </row>
    <row r="67" spans="1:10" s="192" customFormat="1" ht="12.95" customHeight="1" x14ac:dyDescent="0.25">
      <c r="A67" s="459" t="s">
        <v>271</v>
      </c>
      <c r="B67" s="460"/>
      <c r="C67" s="461"/>
      <c r="D67" s="350">
        <f>+D47+D56+D61+D64+D65</f>
        <v>71782911</v>
      </c>
      <c r="E67" s="350">
        <f t="shared" ref="E67:H67" si="11">+E47+E56+E61+E64+E65</f>
        <v>0</v>
      </c>
      <c r="F67" s="350">
        <f>+F47+F56+F61+F64+F65</f>
        <v>71782911</v>
      </c>
      <c r="G67" s="350">
        <f>+G47+G56+G61+G64+G65</f>
        <v>35174028</v>
      </c>
      <c r="H67" s="350">
        <f t="shared" si="11"/>
        <v>35174028</v>
      </c>
      <c r="I67" s="350">
        <f>+I47+I56+I61+I64+I65</f>
        <v>-36608883</v>
      </c>
    </row>
    <row r="68" spans="1:10" ht="6.05" customHeight="1" x14ac:dyDescent="0.25">
      <c r="A68" s="344"/>
      <c r="B68" s="447"/>
      <c r="C68" s="448"/>
      <c r="D68" s="351"/>
      <c r="E68" s="351"/>
      <c r="F68" s="351"/>
      <c r="G68" s="351"/>
      <c r="H68" s="351"/>
      <c r="I68" s="351"/>
    </row>
    <row r="69" spans="1:10" ht="12.95" customHeight="1" x14ac:dyDescent="0.25">
      <c r="A69" s="459" t="s">
        <v>272</v>
      </c>
      <c r="B69" s="460"/>
      <c r="C69" s="461"/>
      <c r="D69" s="350">
        <f>+D70</f>
        <v>0</v>
      </c>
      <c r="E69" s="350">
        <f t="shared" ref="E69:H69" si="12">+E70</f>
        <v>0</v>
      </c>
      <c r="F69" s="350">
        <f t="shared" si="12"/>
        <v>0</v>
      </c>
      <c r="G69" s="350">
        <f t="shared" si="12"/>
        <v>0</v>
      </c>
      <c r="H69" s="350">
        <f t="shared" si="12"/>
        <v>0</v>
      </c>
      <c r="I69" s="350">
        <f>+H69-D69</f>
        <v>0</v>
      </c>
    </row>
    <row r="70" spans="1:10" ht="12.95" customHeight="1" x14ac:dyDescent="0.25">
      <c r="A70" s="344"/>
      <c r="B70" s="447" t="s">
        <v>273</v>
      </c>
      <c r="C70" s="448"/>
      <c r="D70" s="345">
        <v>0</v>
      </c>
      <c r="E70" s="345">
        <v>0</v>
      </c>
      <c r="F70" s="345">
        <v>0</v>
      </c>
      <c r="G70" s="345">
        <v>0</v>
      </c>
      <c r="H70" s="345">
        <v>0</v>
      </c>
      <c r="I70" s="345">
        <v>0</v>
      </c>
    </row>
    <row r="71" spans="1:10" ht="6.05" customHeight="1" x14ac:dyDescent="0.25">
      <c r="A71" s="344"/>
      <c r="B71" s="447"/>
      <c r="C71" s="448"/>
      <c r="D71" s="348"/>
      <c r="E71" s="348"/>
      <c r="F71" s="348"/>
      <c r="G71" s="348"/>
      <c r="H71" s="348"/>
      <c r="I71" s="348"/>
    </row>
    <row r="72" spans="1:10" ht="12.95" customHeight="1" x14ac:dyDescent="0.25">
      <c r="A72" s="459" t="s">
        <v>274</v>
      </c>
      <c r="B72" s="460"/>
      <c r="C72" s="461"/>
      <c r="D72" s="361">
        <f t="shared" ref="D72:I72" si="13">+D42+D67+D69</f>
        <v>89851842</v>
      </c>
      <c r="E72" s="371">
        <f t="shared" si="13"/>
        <v>-418720.91</v>
      </c>
      <c r="F72" s="361">
        <f>F42+F67+F69</f>
        <v>89433121.090000004</v>
      </c>
      <c r="G72" s="361">
        <f>G42+G67+G69</f>
        <v>44088968.43</v>
      </c>
      <c r="H72" s="361">
        <f t="shared" ref="H72" si="14">H42+H67+H69</f>
        <v>44088968.43</v>
      </c>
      <c r="I72" s="361">
        <f t="shared" si="13"/>
        <v>-45762873.57</v>
      </c>
      <c r="J72" s="356"/>
    </row>
    <row r="73" spans="1:10" ht="6.05" customHeight="1" x14ac:dyDescent="0.25">
      <c r="A73" s="344"/>
      <c r="B73" s="447"/>
      <c r="C73" s="448"/>
      <c r="D73" s="348"/>
      <c r="E73" s="348"/>
      <c r="F73" s="348"/>
      <c r="G73" s="348"/>
      <c r="H73" s="348"/>
      <c r="I73" s="348"/>
    </row>
    <row r="74" spans="1:10" ht="12.95" customHeight="1" x14ac:dyDescent="0.25">
      <c r="A74" s="344"/>
      <c r="B74" s="460" t="s">
        <v>275</v>
      </c>
      <c r="C74" s="461"/>
      <c r="D74" s="348"/>
      <c r="E74" s="348"/>
      <c r="F74" s="348"/>
      <c r="G74" s="348"/>
      <c r="H74" s="348"/>
      <c r="I74" s="348"/>
    </row>
    <row r="75" spans="1:10" ht="20.95" customHeight="1" x14ac:dyDescent="0.25">
      <c r="A75" s="344"/>
      <c r="B75" s="464" t="s">
        <v>276</v>
      </c>
      <c r="C75" s="465"/>
      <c r="D75" s="345">
        <v>0</v>
      </c>
      <c r="E75" s="345">
        <v>0</v>
      </c>
      <c r="F75" s="345">
        <v>0</v>
      </c>
      <c r="G75" s="345">
        <v>0</v>
      </c>
      <c r="H75" s="345">
        <v>0</v>
      </c>
      <c r="I75" s="345">
        <v>0</v>
      </c>
    </row>
    <row r="76" spans="1:10" ht="20.95" customHeight="1" x14ac:dyDescent="0.25">
      <c r="A76" s="344"/>
      <c r="B76" s="464" t="s">
        <v>277</v>
      </c>
      <c r="C76" s="465"/>
      <c r="D76" s="345">
        <v>0</v>
      </c>
      <c r="E76" s="345">
        <v>0</v>
      </c>
      <c r="F76" s="345">
        <v>0</v>
      </c>
      <c r="G76" s="345">
        <v>0</v>
      </c>
      <c r="H76" s="345">
        <v>0</v>
      </c>
      <c r="I76" s="345">
        <v>0</v>
      </c>
    </row>
    <row r="77" spans="1:10" ht="12.95" customHeight="1" thickBot="1" x14ac:dyDescent="0.3">
      <c r="A77" s="357"/>
      <c r="B77" s="462" t="s">
        <v>278</v>
      </c>
      <c r="C77" s="463"/>
      <c r="D77" s="358">
        <f>+D75+D76</f>
        <v>0</v>
      </c>
      <c r="E77" s="358">
        <f t="shared" ref="E77:H77" si="15">+E75+E76</f>
        <v>0</v>
      </c>
      <c r="F77" s="358">
        <f t="shared" si="15"/>
        <v>0</v>
      </c>
      <c r="G77" s="358">
        <f t="shared" si="15"/>
        <v>0</v>
      </c>
      <c r="H77" s="358">
        <f t="shared" si="15"/>
        <v>0</v>
      </c>
      <c r="I77" s="358">
        <f>+H77-D77</f>
        <v>0</v>
      </c>
    </row>
    <row r="78" spans="1:10" x14ac:dyDescent="0.25">
      <c r="D78" s="151"/>
      <c r="E78" s="151"/>
      <c r="F78" s="151"/>
      <c r="G78" s="151"/>
      <c r="H78" s="151"/>
      <c r="I78" s="151"/>
    </row>
    <row r="79" spans="1:10" ht="19.5" customHeight="1" x14ac:dyDescent="0.25"/>
    <row r="80" spans="1:10" x14ac:dyDescent="0.25">
      <c r="C80" s="359"/>
      <c r="D80" s="359"/>
      <c r="E80" s="359"/>
      <c r="F80" s="359"/>
      <c r="G80" s="359"/>
      <c r="H80" s="359"/>
      <c r="I80" s="359"/>
      <c r="J80" s="359"/>
    </row>
    <row r="81" spans="3:10" ht="18" customHeight="1" x14ac:dyDescent="0.25">
      <c r="C81" s="359"/>
      <c r="D81" s="359"/>
      <c r="E81" s="359"/>
      <c r="F81" s="359"/>
      <c r="G81" s="45"/>
      <c r="H81" s="45"/>
      <c r="I81" s="45"/>
      <c r="J81" s="359"/>
    </row>
    <row r="82" spans="3:10" ht="17.2" customHeight="1" x14ac:dyDescent="0.25">
      <c r="C82" s="359"/>
      <c r="D82" s="359"/>
      <c r="E82" s="359"/>
      <c r="F82" s="359"/>
      <c r="G82" s="45"/>
      <c r="H82" s="45"/>
      <c r="I82" s="45"/>
      <c r="J82" s="359"/>
    </row>
    <row r="83" spans="3:10" x14ac:dyDescent="0.25">
      <c r="C83" s="359"/>
      <c r="D83" s="359"/>
      <c r="E83" s="359"/>
      <c r="F83" s="359"/>
      <c r="G83" s="45"/>
      <c r="H83" s="45"/>
      <c r="I83" s="45"/>
      <c r="J83" s="359"/>
    </row>
    <row r="84" spans="3:10" x14ac:dyDescent="0.25">
      <c r="C84" s="360"/>
      <c r="D84" s="360"/>
      <c r="E84" s="359"/>
      <c r="F84" s="360"/>
      <c r="G84" s="45"/>
      <c r="H84" s="45"/>
      <c r="I84" s="45"/>
      <c r="J84" s="360"/>
    </row>
    <row r="85" spans="3:10" x14ac:dyDescent="0.25">
      <c r="C85" s="359"/>
      <c r="D85" s="359"/>
      <c r="E85" s="359"/>
      <c r="F85" s="359"/>
      <c r="G85" s="45"/>
      <c r="H85" s="45"/>
      <c r="I85" s="45"/>
      <c r="J85" s="359"/>
    </row>
    <row r="86" spans="3:10" x14ac:dyDescent="0.25">
      <c r="C86" s="359"/>
      <c r="D86" s="359"/>
      <c r="E86" s="359"/>
      <c r="F86" s="359"/>
      <c r="G86" s="45"/>
      <c r="H86" s="45"/>
      <c r="I86" s="45"/>
      <c r="J86" s="359"/>
    </row>
  </sheetData>
  <mergeCells count="52">
    <mergeCell ref="B77:C77"/>
    <mergeCell ref="A72:C72"/>
    <mergeCell ref="B73:C73"/>
    <mergeCell ref="B74:C74"/>
    <mergeCell ref="B75:C75"/>
    <mergeCell ref="B76:C76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A44:C44"/>
    <mergeCell ref="B36:C36"/>
    <mergeCell ref="B38:C38"/>
    <mergeCell ref="A42:C42"/>
    <mergeCell ref="A43:C43"/>
    <mergeCell ref="F16:F17"/>
    <mergeCell ref="G16:G17"/>
    <mergeCell ref="H16:H17"/>
    <mergeCell ref="I16:I17"/>
    <mergeCell ref="D16:D17"/>
    <mergeCell ref="E16:E17"/>
    <mergeCell ref="B29:C29"/>
    <mergeCell ref="B35:C35"/>
    <mergeCell ref="B15:C15"/>
    <mergeCell ref="A16:A17"/>
    <mergeCell ref="B16:C16"/>
    <mergeCell ref="B17:C17"/>
    <mergeCell ref="B14:C14"/>
    <mergeCell ref="E6:E7"/>
    <mergeCell ref="F6:F7"/>
    <mergeCell ref="G6:G7"/>
    <mergeCell ref="H6:H7"/>
    <mergeCell ref="A8:C8"/>
    <mergeCell ref="B9:C9"/>
    <mergeCell ref="B10:C10"/>
    <mergeCell ref="B11:C11"/>
    <mergeCell ref="B12:C12"/>
    <mergeCell ref="B13:C13"/>
    <mergeCell ref="A5:C5"/>
    <mergeCell ref="D5:H5"/>
    <mergeCell ref="I5:I7"/>
    <mergeCell ref="A6:C6"/>
    <mergeCell ref="A7:C7"/>
    <mergeCell ref="D6:D7"/>
  </mergeCells>
  <pageMargins left="0.71" right="0.12" top="0.46" bottom="0" header="0.23622047244094491" footer="0.17"/>
  <pageSetup scale="71" fitToHeight="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70"/>
  <sheetViews>
    <sheetView zoomScale="142" zoomScaleNormal="142" workbookViewId="0">
      <selection activeCell="J161" sqref="J161"/>
    </sheetView>
  </sheetViews>
  <sheetFormatPr baseColWidth="10" defaultColWidth="11.44140625" defaultRowHeight="11.15" x14ac:dyDescent="0.2"/>
  <cols>
    <col min="1" max="1" width="3.6640625" style="90" customWidth="1"/>
    <col min="2" max="2" width="44" style="90" customWidth="1"/>
    <col min="3" max="5" width="13" style="90" customWidth="1"/>
    <col min="6" max="6" width="14.109375" style="90" customWidth="1"/>
    <col min="7" max="8" width="13" style="90" customWidth="1"/>
    <col min="9" max="9" width="11.6640625" style="90" bestFit="1" customWidth="1"/>
    <col min="10" max="10" width="11.5546875" style="90" bestFit="1" customWidth="1"/>
    <col min="11" max="14" width="11.6640625" style="90" bestFit="1" customWidth="1"/>
    <col min="15" max="16384" width="11.44140625" style="90"/>
  </cols>
  <sheetData>
    <row r="1" spans="1:8" ht="14.25" customHeight="1" x14ac:dyDescent="0.2">
      <c r="A1" s="194"/>
      <c r="B1" s="195"/>
      <c r="C1" s="196"/>
      <c r="D1" s="213" t="s">
        <v>423</v>
      </c>
      <c r="E1" s="196"/>
      <c r="F1" s="196"/>
      <c r="G1" s="196"/>
      <c r="H1" s="197"/>
    </row>
    <row r="2" spans="1:8" ht="13.45" customHeight="1" x14ac:dyDescent="0.2">
      <c r="A2" s="473" t="s">
        <v>414</v>
      </c>
      <c r="B2" s="474"/>
      <c r="C2" s="474"/>
      <c r="D2" s="474"/>
      <c r="E2" s="474"/>
      <c r="F2" s="474"/>
      <c r="G2" s="474"/>
      <c r="H2" s="475"/>
    </row>
    <row r="3" spans="1:8" ht="13.45" customHeight="1" x14ac:dyDescent="0.2">
      <c r="A3" s="473" t="s">
        <v>279</v>
      </c>
      <c r="B3" s="474"/>
      <c r="C3" s="474"/>
      <c r="D3" s="474"/>
      <c r="E3" s="474"/>
      <c r="F3" s="474"/>
      <c r="G3" s="474"/>
      <c r="H3" s="475"/>
    </row>
    <row r="4" spans="1:8" ht="13.45" customHeight="1" x14ac:dyDescent="0.2">
      <c r="A4" s="473" t="s">
        <v>465</v>
      </c>
      <c r="B4" s="474"/>
      <c r="C4" s="474"/>
      <c r="D4" s="474"/>
      <c r="E4" s="474"/>
      <c r="F4" s="474"/>
      <c r="G4" s="474"/>
      <c r="H4" s="475"/>
    </row>
    <row r="5" spans="1:8" ht="13.45" customHeight="1" thickBot="1" x14ac:dyDescent="0.25">
      <c r="A5" s="468" t="s">
        <v>0</v>
      </c>
      <c r="B5" s="476"/>
      <c r="C5" s="476"/>
      <c r="D5" s="476"/>
      <c r="E5" s="476"/>
      <c r="F5" s="476"/>
      <c r="G5" s="476"/>
      <c r="H5" s="469"/>
    </row>
    <row r="6" spans="1:8" ht="11.3" customHeight="1" thickBot="1" x14ac:dyDescent="0.25">
      <c r="A6" s="466" t="s">
        <v>1</v>
      </c>
      <c r="B6" s="467"/>
      <c r="C6" s="470" t="s">
        <v>280</v>
      </c>
      <c r="D6" s="471"/>
      <c r="E6" s="471"/>
      <c r="F6" s="471"/>
      <c r="G6" s="472"/>
      <c r="H6" s="401" t="s">
        <v>281</v>
      </c>
    </row>
    <row r="7" spans="1:8" ht="22.95" thickBot="1" x14ac:dyDescent="0.25">
      <c r="A7" s="468"/>
      <c r="B7" s="469"/>
      <c r="C7" s="198" t="s">
        <v>176</v>
      </c>
      <c r="D7" s="187" t="s">
        <v>282</v>
      </c>
      <c r="E7" s="198" t="s">
        <v>283</v>
      </c>
      <c r="F7" s="198" t="s">
        <v>177</v>
      </c>
      <c r="G7" s="198" t="s">
        <v>179</v>
      </c>
      <c r="H7" s="402"/>
    </row>
    <row r="8" spans="1:8" ht="14.1" customHeight="1" x14ac:dyDescent="0.2">
      <c r="A8" s="484" t="s">
        <v>284</v>
      </c>
      <c r="B8" s="485"/>
      <c r="C8" s="231">
        <f>C9+C17+C27+C37</f>
        <v>18068931</v>
      </c>
      <c r="D8" s="369">
        <f t="shared" ref="D8:H8" si="0">D9+D17+D27+D37</f>
        <v>-418720.91000000003</v>
      </c>
      <c r="E8" s="231">
        <f>E9+E17+E27+E37</f>
        <v>17650210.09</v>
      </c>
      <c r="F8" s="231">
        <f>F9+F17+F27+F37</f>
        <v>6726354.1099999994</v>
      </c>
      <c r="G8" s="231">
        <f t="shared" si="0"/>
        <v>6708073.1099999994</v>
      </c>
      <c r="H8" s="231">
        <f t="shared" si="0"/>
        <v>10923855.98</v>
      </c>
    </row>
    <row r="9" spans="1:8" ht="14.1" customHeight="1" x14ac:dyDescent="0.2">
      <c r="A9" s="479" t="s">
        <v>285</v>
      </c>
      <c r="B9" s="480"/>
      <c r="C9" s="231">
        <f>SUM(C10:C16)</f>
        <v>8228118</v>
      </c>
      <c r="D9" s="231">
        <f t="shared" ref="D9:H9" si="1">SUM(D10:D16)</f>
        <v>0</v>
      </c>
      <c r="E9" s="231">
        <f t="shared" si="1"/>
        <v>8228118</v>
      </c>
      <c r="F9" s="231">
        <f t="shared" si="1"/>
        <v>3404046.84</v>
      </c>
      <c r="G9" s="231">
        <f>SUM(G10:G16)</f>
        <v>3404046.84</v>
      </c>
      <c r="H9" s="231">
        <f t="shared" si="1"/>
        <v>4824071.16</v>
      </c>
    </row>
    <row r="10" spans="1:8" ht="13.6" customHeight="1" x14ac:dyDescent="0.2">
      <c r="A10" s="199"/>
      <c r="B10" s="200" t="s">
        <v>286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f t="shared" ref="H10:H25" si="2">+E10-F10</f>
        <v>0</v>
      </c>
    </row>
    <row r="11" spans="1:8" ht="14.1" customHeight="1" x14ac:dyDescent="0.2">
      <c r="A11" s="199"/>
      <c r="B11" s="200" t="s">
        <v>287</v>
      </c>
      <c r="C11" s="214">
        <v>4945273.58</v>
      </c>
      <c r="D11" s="364">
        <v>0</v>
      </c>
      <c r="E11" s="214">
        <v>4945273.58</v>
      </c>
      <c r="F11" s="287">
        <v>2223683.96</v>
      </c>
      <c r="G11" s="287">
        <v>2223683.96</v>
      </c>
      <c r="H11" s="214">
        <f>+E11-F11</f>
        <v>2721589.62</v>
      </c>
    </row>
    <row r="12" spans="1:8" ht="13.6" customHeight="1" x14ac:dyDescent="0.2">
      <c r="A12" s="199"/>
      <c r="B12" s="200" t="s">
        <v>288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>
        <f t="shared" si="2"/>
        <v>0</v>
      </c>
    </row>
    <row r="13" spans="1:8" ht="14.1" customHeight="1" x14ac:dyDescent="0.2">
      <c r="A13" s="199"/>
      <c r="B13" s="200" t="s">
        <v>289</v>
      </c>
      <c r="C13" s="214">
        <v>0</v>
      </c>
      <c r="D13" s="214">
        <v>0</v>
      </c>
      <c r="E13" s="214">
        <f t="shared" ref="E13:E26" si="3">C13+D13</f>
        <v>0</v>
      </c>
      <c r="F13" s="214">
        <v>0</v>
      </c>
      <c r="G13" s="214">
        <v>0</v>
      </c>
      <c r="H13" s="214">
        <f t="shared" si="2"/>
        <v>0</v>
      </c>
    </row>
    <row r="14" spans="1:8" ht="14.1" customHeight="1" x14ac:dyDescent="0.2">
      <c r="A14" s="199"/>
      <c r="B14" s="200" t="s">
        <v>290</v>
      </c>
      <c r="C14" s="214">
        <v>195500</v>
      </c>
      <c r="D14" s="214">
        <v>0</v>
      </c>
      <c r="E14" s="214">
        <v>195500</v>
      </c>
      <c r="F14" s="287">
        <v>0</v>
      </c>
      <c r="G14" s="287">
        <v>0</v>
      </c>
      <c r="H14" s="214">
        <f t="shared" si="2"/>
        <v>195500</v>
      </c>
    </row>
    <row r="15" spans="1:8" ht="14.1" customHeight="1" x14ac:dyDescent="0.2">
      <c r="A15" s="199"/>
      <c r="B15" s="200" t="s">
        <v>291</v>
      </c>
      <c r="C15" s="214">
        <v>0</v>
      </c>
      <c r="D15" s="214">
        <v>0</v>
      </c>
      <c r="E15" s="214">
        <f t="shared" si="3"/>
        <v>0</v>
      </c>
      <c r="F15" s="214">
        <v>0</v>
      </c>
      <c r="G15" s="214">
        <v>0</v>
      </c>
      <c r="H15" s="287">
        <f t="shared" si="2"/>
        <v>0</v>
      </c>
    </row>
    <row r="16" spans="1:8" ht="14.1" customHeight="1" x14ac:dyDescent="0.2">
      <c r="A16" s="199"/>
      <c r="B16" s="200" t="s">
        <v>292</v>
      </c>
      <c r="C16" s="214">
        <v>3087344.42</v>
      </c>
      <c r="D16" s="287">
        <v>0</v>
      </c>
      <c r="E16" s="244">
        <v>3087344.42</v>
      </c>
      <c r="F16" s="214">
        <v>1180362.8799999999</v>
      </c>
      <c r="G16" s="287">
        <v>1180362.8799999999</v>
      </c>
      <c r="H16" s="287">
        <f t="shared" si="2"/>
        <v>1906981.54</v>
      </c>
    </row>
    <row r="17" spans="1:8" ht="14.1" customHeight="1" x14ac:dyDescent="0.2">
      <c r="A17" s="479" t="s">
        <v>293</v>
      </c>
      <c r="B17" s="480"/>
      <c r="C17" s="231">
        <f>SUM(C18:C26)</f>
        <v>1200000</v>
      </c>
      <c r="D17" s="369">
        <f t="shared" ref="D17:H17" si="4">SUM(D18:D26)</f>
        <v>-178500</v>
      </c>
      <c r="E17" s="231">
        <f t="shared" si="4"/>
        <v>1021500</v>
      </c>
      <c r="F17" s="231">
        <f t="shared" si="4"/>
        <v>400000</v>
      </c>
      <c r="G17" s="231">
        <f t="shared" si="4"/>
        <v>400000</v>
      </c>
      <c r="H17" s="231">
        <f t="shared" si="4"/>
        <v>621500</v>
      </c>
    </row>
    <row r="18" spans="1:8" ht="22.25" x14ac:dyDescent="0.2">
      <c r="A18" s="199"/>
      <c r="B18" s="201" t="s">
        <v>294</v>
      </c>
      <c r="C18" s="214">
        <v>0</v>
      </c>
      <c r="D18" s="214">
        <v>0</v>
      </c>
      <c r="E18" s="214">
        <f t="shared" si="3"/>
        <v>0</v>
      </c>
      <c r="F18" s="214">
        <v>0</v>
      </c>
      <c r="G18" s="214">
        <v>0</v>
      </c>
      <c r="H18" s="214">
        <f t="shared" si="2"/>
        <v>0</v>
      </c>
    </row>
    <row r="19" spans="1:8" ht="13.6" customHeight="1" x14ac:dyDescent="0.2">
      <c r="A19" s="199"/>
      <c r="B19" s="201" t="s">
        <v>295</v>
      </c>
      <c r="C19" s="214">
        <v>0</v>
      </c>
      <c r="D19" s="214">
        <v>0</v>
      </c>
      <c r="E19" s="214">
        <f t="shared" si="3"/>
        <v>0</v>
      </c>
      <c r="F19" s="214">
        <v>0</v>
      </c>
      <c r="G19" s="214">
        <v>0</v>
      </c>
      <c r="H19" s="214">
        <f t="shared" si="2"/>
        <v>0</v>
      </c>
    </row>
    <row r="20" spans="1:8" ht="22.25" x14ac:dyDescent="0.2">
      <c r="A20" s="199"/>
      <c r="B20" s="201" t="s">
        <v>296</v>
      </c>
      <c r="C20" s="214">
        <v>0</v>
      </c>
      <c r="D20" s="214">
        <v>0</v>
      </c>
      <c r="E20" s="214">
        <f t="shared" si="3"/>
        <v>0</v>
      </c>
      <c r="F20" s="214">
        <v>0</v>
      </c>
      <c r="G20" s="214">
        <v>0</v>
      </c>
      <c r="H20" s="214">
        <f t="shared" si="2"/>
        <v>0</v>
      </c>
    </row>
    <row r="21" spans="1:8" ht="14.1" customHeight="1" x14ac:dyDescent="0.2">
      <c r="A21" s="199"/>
      <c r="B21" s="201" t="s">
        <v>297</v>
      </c>
      <c r="C21" s="214">
        <v>0</v>
      </c>
      <c r="D21" s="214">
        <v>0</v>
      </c>
      <c r="E21" s="214">
        <f t="shared" si="3"/>
        <v>0</v>
      </c>
      <c r="F21" s="214">
        <v>0</v>
      </c>
      <c r="G21" s="214">
        <v>0</v>
      </c>
      <c r="H21" s="214">
        <f t="shared" si="2"/>
        <v>0</v>
      </c>
    </row>
    <row r="22" spans="1:8" ht="14.1" customHeight="1" x14ac:dyDescent="0.2">
      <c r="A22" s="199"/>
      <c r="B22" s="201" t="s">
        <v>298</v>
      </c>
      <c r="C22" s="214">
        <v>0</v>
      </c>
      <c r="D22" s="214">
        <v>0</v>
      </c>
      <c r="E22" s="214">
        <f t="shared" si="3"/>
        <v>0</v>
      </c>
      <c r="F22" s="214">
        <v>0</v>
      </c>
      <c r="G22" s="214">
        <v>0</v>
      </c>
      <c r="H22" s="214">
        <f t="shared" si="2"/>
        <v>0</v>
      </c>
    </row>
    <row r="23" spans="1:8" ht="14.1" customHeight="1" x14ac:dyDescent="0.2">
      <c r="A23" s="199"/>
      <c r="B23" s="201" t="s">
        <v>299</v>
      </c>
      <c r="C23" s="214">
        <v>1200000</v>
      </c>
      <c r="D23" s="286">
        <v>-178500</v>
      </c>
      <c r="E23" s="214">
        <f>C23+D23</f>
        <v>1021500</v>
      </c>
      <c r="F23" s="287">
        <v>400000</v>
      </c>
      <c r="G23" s="287">
        <v>400000</v>
      </c>
      <c r="H23" s="214">
        <f t="shared" si="2"/>
        <v>621500</v>
      </c>
    </row>
    <row r="24" spans="1:8" ht="22.25" x14ac:dyDescent="0.2">
      <c r="A24" s="199"/>
      <c r="B24" s="201" t="s">
        <v>300</v>
      </c>
      <c r="C24" s="214">
        <v>0</v>
      </c>
      <c r="D24" s="214">
        <v>0</v>
      </c>
      <c r="E24" s="214">
        <f t="shared" si="3"/>
        <v>0</v>
      </c>
      <c r="F24" s="214">
        <v>0</v>
      </c>
      <c r="G24" s="214">
        <v>0</v>
      </c>
      <c r="H24" s="214">
        <f t="shared" si="2"/>
        <v>0</v>
      </c>
    </row>
    <row r="25" spans="1:8" ht="14.1" customHeight="1" x14ac:dyDescent="0.2">
      <c r="A25" s="199"/>
      <c r="B25" s="200" t="s">
        <v>301</v>
      </c>
      <c r="C25" s="214">
        <v>0</v>
      </c>
      <c r="D25" s="214">
        <v>0</v>
      </c>
      <c r="E25" s="214">
        <f t="shared" si="3"/>
        <v>0</v>
      </c>
      <c r="F25" s="214">
        <v>0</v>
      </c>
      <c r="G25" s="214">
        <v>0</v>
      </c>
      <c r="H25" s="214">
        <f t="shared" si="2"/>
        <v>0</v>
      </c>
    </row>
    <row r="26" spans="1:8" ht="14.1" customHeight="1" x14ac:dyDescent="0.2">
      <c r="A26" s="199"/>
      <c r="B26" s="200" t="s">
        <v>302</v>
      </c>
      <c r="C26" s="214">
        <v>0</v>
      </c>
      <c r="D26" s="214">
        <v>0</v>
      </c>
      <c r="E26" s="214">
        <f t="shared" si="3"/>
        <v>0</v>
      </c>
      <c r="F26" s="214">
        <v>0</v>
      </c>
      <c r="G26" s="214">
        <v>0</v>
      </c>
      <c r="H26" s="214">
        <f t="shared" ref="H26" si="5">+E26-F26</f>
        <v>0</v>
      </c>
    </row>
    <row r="27" spans="1:8" ht="14.1" customHeight="1" x14ac:dyDescent="0.2">
      <c r="A27" s="479" t="s">
        <v>303</v>
      </c>
      <c r="B27" s="480"/>
      <c r="C27" s="231">
        <f>SUM(C28:C36)</f>
        <v>1631411</v>
      </c>
      <c r="D27" s="369">
        <f t="shared" ref="D27:H27" si="6">SUM(D28:D36)</f>
        <v>-240220.91</v>
      </c>
      <c r="E27" s="231">
        <f t="shared" si="6"/>
        <v>1391190.09</v>
      </c>
      <c r="F27" s="231">
        <f t="shared" si="6"/>
        <v>352585.27</v>
      </c>
      <c r="G27" s="231">
        <f t="shared" si="6"/>
        <v>334304.27</v>
      </c>
      <c r="H27" s="231">
        <f t="shared" si="6"/>
        <v>1038604.8200000001</v>
      </c>
    </row>
    <row r="28" spans="1:8" ht="14.1" customHeight="1" x14ac:dyDescent="0.2">
      <c r="A28" s="199"/>
      <c r="B28" s="200" t="s">
        <v>304</v>
      </c>
      <c r="C28" s="214">
        <v>26700</v>
      </c>
      <c r="D28" s="287">
        <v>0</v>
      </c>
      <c r="E28" s="287">
        <f t="shared" ref="E28:E36" si="7">C28+D28</f>
        <v>26700</v>
      </c>
      <c r="F28" s="287">
        <v>9826</v>
      </c>
      <c r="G28" s="287">
        <v>9826</v>
      </c>
      <c r="H28" s="287">
        <f t="shared" ref="H28:H36" si="8">+E28-F28</f>
        <v>16874</v>
      </c>
    </row>
    <row r="29" spans="1:8" ht="14.1" customHeight="1" x14ac:dyDescent="0.2">
      <c r="A29" s="199"/>
      <c r="B29" s="200" t="s">
        <v>305</v>
      </c>
      <c r="C29" s="214">
        <v>84000</v>
      </c>
      <c r="D29" s="287">
        <v>0</v>
      </c>
      <c r="E29" s="287">
        <f t="shared" si="7"/>
        <v>84000</v>
      </c>
      <c r="F29" s="287">
        <v>39550.980000000003</v>
      </c>
      <c r="G29" s="287">
        <v>39550.980000000003</v>
      </c>
      <c r="H29" s="287">
        <f t="shared" si="8"/>
        <v>44449.02</v>
      </c>
    </row>
    <row r="30" spans="1:8" ht="19.5" customHeight="1" x14ac:dyDescent="0.2">
      <c r="A30" s="199"/>
      <c r="B30" s="201" t="s">
        <v>306</v>
      </c>
      <c r="C30" s="214">
        <v>326000</v>
      </c>
      <c r="D30" s="286">
        <v>-75000</v>
      </c>
      <c r="E30" s="287">
        <f t="shared" si="7"/>
        <v>251000</v>
      </c>
      <c r="F30" s="287">
        <v>60396.25</v>
      </c>
      <c r="G30" s="287">
        <v>60396.25</v>
      </c>
      <c r="H30" s="287">
        <f t="shared" si="8"/>
        <v>190603.75</v>
      </c>
    </row>
    <row r="31" spans="1:8" ht="14.1" customHeight="1" x14ac:dyDescent="0.2">
      <c r="A31" s="199"/>
      <c r="B31" s="201" t="s">
        <v>307</v>
      </c>
      <c r="C31" s="214">
        <v>1039</v>
      </c>
      <c r="D31" s="287">
        <v>0</v>
      </c>
      <c r="E31" s="287">
        <f t="shared" si="7"/>
        <v>1039</v>
      </c>
      <c r="F31" s="287">
        <v>0</v>
      </c>
      <c r="G31" s="287">
        <v>0</v>
      </c>
      <c r="H31" s="287">
        <f t="shared" si="8"/>
        <v>1039</v>
      </c>
    </row>
    <row r="32" spans="1:8" ht="22.25" x14ac:dyDescent="0.2">
      <c r="A32" s="199"/>
      <c r="B32" s="201" t="s">
        <v>308</v>
      </c>
      <c r="C32" s="366">
        <v>76000</v>
      </c>
      <c r="D32" s="366">
        <v>-32000</v>
      </c>
      <c r="E32" s="287">
        <f t="shared" si="7"/>
        <v>44000</v>
      </c>
      <c r="F32" s="367">
        <v>0</v>
      </c>
      <c r="G32" s="287">
        <v>0</v>
      </c>
      <c r="H32" s="287">
        <f t="shared" si="8"/>
        <v>44000</v>
      </c>
    </row>
    <row r="33" spans="1:8" ht="14.1" customHeight="1" x14ac:dyDescent="0.2">
      <c r="A33" s="199"/>
      <c r="B33" s="201" t="s">
        <v>309</v>
      </c>
      <c r="C33" s="366">
        <v>488700</v>
      </c>
      <c r="D33" s="366">
        <v>-31499.91</v>
      </c>
      <c r="E33" s="287">
        <f t="shared" si="7"/>
        <v>457200.09</v>
      </c>
      <c r="F33" s="367">
        <v>95352</v>
      </c>
      <c r="G33" s="367">
        <v>95352</v>
      </c>
      <c r="H33" s="287">
        <f t="shared" si="8"/>
        <v>361848.09</v>
      </c>
    </row>
    <row r="34" spans="1:8" ht="14.1" customHeight="1" x14ac:dyDescent="0.2">
      <c r="A34" s="199"/>
      <c r="B34" s="201" t="s">
        <v>310</v>
      </c>
      <c r="C34" s="287">
        <v>266127</v>
      </c>
      <c r="D34" s="286">
        <v>-91221</v>
      </c>
      <c r="E34" s="287">
        <f t="shared" si="7"/>
        <v>174906</v>
      </c>
      <c r="F34" s="287">
        <v>44917.15</v>
      </c>
      <c r="G34" s="287">
        <v>44917.15</v>
      </c>
      <c r="H34" s="287">
        <f t="shared" si="8"/>
        <v>129988.85</v>
      </c>
    </row>
    <row r="35" spans="1:8" ht="14.1" customHeight="1" x14ac:dyDescent="0.2">
      <c r="A35" s="199"/>
      <c r="B35" s="201" t="s">
        <v>311</v>
      </c>
      <c r="C35" s="214">
        <v>125000</v>
      </c>
      <c r="D35" s="286">
        <v>-10500</v>
      </c>
      <c r="E35" s="287">
        <f t="shared" si="7"/>
        <v>114500</v>
      </c>
      <c r="F35" s="287">
        <v>6308.89</v>
      </c>
      <c r="G35" s="287">
        <v>6308.89</v>
      </c>
      <c r="H35" s="287">
        <f t="shared" si="8"/>
        <v>108191.11</v>
      </c>
    </row>
    <row r="36" spans="1:8" ht="14.1" customHeight="1" x14ac:dyDescent="0.2">
      <c r="A36" s="199"/>
      <c r="B36" s="200" t="s">
        <v>312</v>
      </c>
      <c r="C36" s="214">
        <v>237845</v>
      </c>
      <c r="D36" s="287">
        <v>0</v>
      </c>
      <c r="E36" s="287">
        <f t="shared" si="7"/>
        <v>237845</v>
      </c>
      <c r="F36" s="287">
        <v>96234</v>
      </c>
      <c r="G36" s="287">
        <v>77953</v>
      </c>
      <c r="H36" s="287">
        <f t="shared" si="8"/>
        <v>141611</v>
      </c>
    </row>
    <row r="37" spans="1:8" ht="25.55" customHeight="1" x14ac:dyDescent="0.2">
      <c r="A37" s="481" t="s">
        <v>313</v>
      </c>
      <c r="B37" s="482"/>
      <c r="C37" s="231">
        <f>SUM(C38:C46)</f>
        <v>7009402</v>
      </c>
      <c r="D37" s="231">
        <f t="shared" ref="D37:H37" si="9">SUM(D38:D46)</f>
        <v>0</v>
      </c>
      <c r="E37" s="231">
        <f t="shared" si="9"/>
        <v>7009402</v>
      </c>
      <c r="F37" s="231">
        <f t="shared" si="9"/>
        <v>2569722</v>
      </c>
      <c r="G37" s="231">
        <f t="shared" si="9"/>
        <v>2569722</v>
      </c>
      <c r="H37" s="231">
        <f t="shared" si="9"/>
        <v>4439680</v>
      </c>
    </row>
    <row r="38" spans="1:8" ht="14.1" customHeight="1" x14ac:dyDescent="0.2">
      <c r="A38" s="199"/>
      <c r="B38" s="200" t="s">
        <v>314</v>
      </c>
      <c r="C38" s="214">
        <v>0</v>
      </c>
      <c r="D38" s="214">
        <v>0</v>
      </c>
      <c r="E38" s="214">
        <v>0</v>
      </c>
      <c r="F38" s="214">
        <v>0</v>
      </c>
      <c r="G38" s="214">
        <v>0</v>
      </c>
      <c r="H38" s="214">
        <f t="shared" ref="H38:H47" si="10">+E38-F38</f>
        <v>0</v>
      </c>
    </row>
    <row r="39" spans="1:8" ht="14.1" customHeight="1" x14ac:dyDescent="0.2">
      <c r="A39" s="199"/>
      <c r="B39" s="200" t="s">
        <v>315</v>
      </c>
      <c r="C39" s="214">
        <v>0</v>
      </c>
      <c r="D39" s="214">
        <v>0</v>
      </c>
      <c r="E39" s="214">
        <v>0</v>
      </c>
      <c r="F39" s="214">
        <v>0</v>
      </c>
      <c r="G39" s="214">
        <v>0</v>
      </c>
      <c r="H39" s="214">
        <f t="shared" si="10"/>
        <v>0</v>
      </c>
    </row>
    <row r="40" spans="1:8" ht="14.1" customHeight="1" x14ac:dyDescent="0.2">
      <c r="A40" s="199"/>
      <c r="B40" s="200" t="s">
        <v>316</v>
      </c>
      <c r="C40" s="214">
        <v>0</v>
      </c>
      <c r="D40" s="214">
        <v>0</v>
      </c>
      <c r="E40" s="214">
        <v>0</v>
      </c>
      <c r="F40" s="214">
        <v>0</v>
      </c>
      <c r="G40" s="214">
        <v>0</v>
      </c>
      <c r="H40" s="214">
        <f t="shared" si="10"/>
        <v>0</v>
      </c>
    </row>
    <row r="41" spans="1:8" ht="14.1" customHeight="1" x14ac:dyDescent="0.2">
      <c r="A41" s="199"/>
      <c r="B41" s="200" t="s">
        <v>317</v>
      </c>
      <c r="C41" s="214">
        <v>7009402</v>
      </c>
      <c r="D41" s="287">
        <v>0</v>
      </c>
      <c r="E41" s="244">
        <v>7009402</v>
      </c>
      <c r="F41" s="214">
        <v>2569722</v>
      </c>
      <c r="G41" s="243">
        <v>2569722</v>
      </c>
      <c r="H41" s="287">
        <f t="shared" si="10"/>
        <v>4439680</v>
      </c>
    </row>
    <row r="42" spans="1:8" ht="14.1" customHeight="1" x14ac:dyDescent="0.2">
      <c r="A42" s="199"/>
      <c r="B42" s="200" t="s">
        <v>318</v>
      </c>
      <c r="C42" s="214">
        <v>0</v>
      </c>
      <c r="D42" s="214">
        <v>0</v>
      </c>
      <c r="E42" s="214">
        <v>0</v>
      </c>
      <c r="F42" s="214">
        <v>0</v>
      </c>
      <c r="G42" s="214">
        <v>0</v>
      </c>
      <c r="H42" s="214">
        <f t="shared" si="10"/>
        <v>0</v>
      </c>
    </row>
    <row r="43" spans="1:8" ht="14.1" customHeight="1" x14ac:dyDescent="0.2">
      <c r="A43" s="199"/>
      <c r="B43" s="200" t="s">
        <v>319</v>
      </c>
      <c r="C43" s="214">
        <v>0</v>
      </c>
      <c r="D43" s="214">
        <v>0</v>
      </c>
      <c r="E43" s="214">
        <v>0</v>
      </c>
      <c r="F43" s="214">
        <v>0</v>
      </c>
      <c r="G43" s="214">
        <v>0</v>
      </c>
      <c r="H43" s="214">
        <f t="shared" si="10"/>
        <v>0</v>
      </c>
    </row>
    <row r="44" spans="1:8" ht="14.1" customHeight="1" x14ac:dyDescent="0.2">
      <c r="A44" s="199"/>
      <c r="B44" s="200" t="s">
        <v>320</v>
      </c>
      <c r="C44" s="214">
        <v>0</v>
      </c>
      <c r="D44" s="214">
        <v>0</v>
      </c>
      <c r="E44" s="214">
        <v>0</v>
      </c>
      <c r="F44" s="214">
        <v>0</v>
      </c>
      <c r="G44" s="214">
        <v>0</v>
      </c>
      <c r="H44" s="214">
        <f t="shared" si="10"/>
        <v>0</v>
      </c>
    </row>
    <row r="45" spans="1:8" ht="14.1" customHeight="1" x14ac:dyDescent="0.2">
      <c r="A45" s="199"/>
      <c r="B45" s="200" t="s">
        <v>321</v>
      </c>
      <c r="C45" s="214">
        <v>0</v>
      </c>
      <c r="D45" s="214">
        <v>0</v>
      </c>
      <c r="E45" s="214">
        <v>0</v>
      </c>
      <c r="F45" s="214">
        <v>0</v>
      </c>
      <c r="G45" s="214">
        <v>0</v>
      </c>
      <c r="H45" s="214">
        <f t="shared" si="10"/>
        <v>0</v>
      </c>
    </row>
    <row r="46" spans="1:8" ht="14.1" customHeight="1" x14ac:dyDescent="0.2">
      <c r="A46" s="199"/>
      <c r="B46" s="200" t="s">
        <v>322</v>
      </c>
      <c r="C46" s="214">
        <v>0</v>
      </c>
      <c r="D46" s="214">
        <v>0</v>
      </c>
      <c r="E46" s="214">
        <v>0</v>
      </c>
      <c r="F46" s="214">
        <v>0</v>
      </c>
      <c r="G46" s="214">
        <v>0</v>
      </c>
      <c r="H46" s="214">
        <f t="shared" si="10"/>
        <v>0</v>
      </c>
    </row>
    <row r="47" spans="1:8" ht="24.75" customHeight="1" x14ac:dyDescent="0.2">
      <c r="A47" s="481" t="s">
        <v>323</v>
      </c>
      <c r="B47" s="482"/>
      <c r="C47" s="214">
        <v>0</v>
      </c>
      <c r="D47" s="214">
        <v>0</v>
      </c>
      <c r="E47" s="214">
        <v>0</v>
      </c>
      <c r="F47" s="214">
        <v>0</v>
      </c>
      <c r="G47" s="214">
        <v>0</v>
      </c>
      <c r="H47" s="214">
        <f t="shared" si="10"/>
        <v>0</v>
      </c>
    </row>
    <row r="48" spans="1:8" ht="14.1" customHeight="1" x14ac:dyDescent="0.2">
      <c r="A48" s="199"/>
      <c r="B48" s="200" t="s">
        <v>324</v>
      </c>
      <c r="C48" s="214">
        <v>0</v>
      </c>
      <c r="D48" s="214">
        <v>0</v>
      </c>
      <c r="E48" s="214">
        <v>0</v>
      </c>
      <c r="F48" s="214">
        <v>0</v>
      </c>
      <c r="G48" s="214">
        <v>0</v>
      </c>
      <c r="H48" s="214">
        <f t="shared" ref="H48:H73" si="11">+E48-F48</f>
        <v>0</v>
      </c>
    </row>
    <row r="49" spans="1:8" ht="14.1" customHeight="1" x14ac:dyDescent="0.2">
      <c r="A49" s="199"/>
      <c r="B49" s="200" t="s">
        <v>325</v>
      </c>
      <c r="C49" s="214">
        <v>0</v>
      </c>
      <c r="D49" s="214">
        <v>0</v>
      </c>
      <c r="E49" s="214">
        <v>0</v>
      </c>
      <c r="F49" s="214">
        <v>0</v>
      </c>
      <c r="G49" s="214">
        <v>0</v>
      </c>
      <c r="H49" s="214">
        <f t="shared" si="11"/>
        <v>0</v>
      </c>
    </row>
    <row r="50" spans="1:8" ht="14.1" customHeight="1" x14ac:dyDescent="0.2">
      <c r="A50" s="199"/>
      <c r="B50" s="200" t="s">
        <v>326</v>
      </c>
      <c r="C50" s="214">
        <v>0</v>
      </c>
      <c r="D50" s="214">
        <v>0</v>
      </c>
      <c r="E50" s="214">
        <v>0</v>
      </c>
      <c r="F50" s="214">
        <v>0</v>
      </c>
      <c r="G50" s="214">
        <v>0</v>
      </c>
      <c r="H50" s="214">
        <f t="shared" si="11"/>
        <v>0</v>
      </c>
    </row>
    <row r="51" spans="1:8" ht="14.1" customHeight="1" x14ac:dyDescent="0.2">
      <c r="A51" s="199"/>
      <c r="B51" s="200" t="s">
        <v>327</v>
      </c>
      <c r="C51" s="214">
        <v>0</v>
      </c>
      <c r="D51" s="214">
        <v>0</v>
      </c>
      <c r="E51" s="214">
        <v>0</v>
      </c>
      <c r="F51" s="214">
        <v>0</v>
      </c>
      <c r="G51" s="214">
        <v>0</v>
      </c>
      <c r="H51" s="214">
        <f t="shared" si="11"/>
        <v>0</v>
      </c>
    </row>
    <row r="52" spans="1:8" ht="14.1" customHeight="1" x14ac:dyDescent="0.2">
      <c r="A52" s="199"/>
      <c r="B52" s="200" t="s">
        <v>328</v>
      </c>
      <c r="C52" s="214">
        <v>0</v>
      </c>
      <c r="D52" s="214">
        <v>0</v>
      </c>
      <c r="E52" s="214">
        <v>0</v>
      </c>
      <c r="F52" s="214">
        <v>0</v>
      </c>
      <c r="G52" s="214">
        <v>0</v>
      </c>
      <c r="H52" s="214">
        <f t="shared" si="11"/>
        <v>0</v>
      </c>
    </row>
    <row r="53" spans="1:8" ht="14.1" customHeight="1" x14ac:dyDescent="0.2">
      <c r="A53" s="199"/>
      <c r="B53" s="200" t="s">
        <v>329</v>
      </c>
      <c r="C53" s="214">
        <v>0</v>
      </c>
      <c r="D53" s="214">
        <v>0</v>
      </c>
      <c r="E53" s="214">
        <v>0</v>
      </c>
      <c r="F53" s="214">
        <v>0</v>
      </c>
      <c r="G53" s="214">
        <v>0</v>
      </c>
      <c r="H53" s="214">
        <f t="shared" si="11"/>
        <v>0</v>
      </c>
    </row>
    <row r="54" spans="1:8" ht="14.1" customHeight="1" x14ac:dyDescent="0.2">
      <c r="A54" s="199"/>
      <c r="B54" s="200" t="s">
        <v>330</v>
      </c>
      <c r="C54" s="214">
        <v>0</v>
      </c>
      <c r="D54" s="214">
        <v>0</v>
      </c>
      <c r="E54" s="214">
        <v>0</v>
      </c>
      <c r="F54" s="214">
        <v>0</v>
      </c>
      <c r="G54" s="214">
        <v>0</v>
      </c>
      <c r="H54" s="214">
        <f t="shared" si="11"/>
        <v>0</v>
      </c>
    </row>
    <row r="55" spans="1:8" ht="14.1" customHeight="1" x14ac:dyDescent="0.2">
      <c r="A55" s="199"/>
      <c r="B55" s="200" t="s">
        <v>331</v>
      </c>
      <c r="C55" s="214">
        <v>0</v>
      </c>
      <c r="D55" s="214">
        <v>0</v>
      </c>
      <c r="E55" s="214">
        <v>0</v>
      </c>
      <c r="F55" s="214">
        <v>0</v>
      </c>
      <c r="G55" s="214">
        <v>0</v>
      </c>
      <c r="H55" s="214">
        <f t="shared" si="11"/>
        <v>0</v>
      </c>
    </row>
    <row r="56" spans="1:8" ht="14.1" customHeight="1" x14ac:dyDescent="0.2">
      <c r="A56" s="199"/>
      <c r="B56" s="200" t="s">
        <v>332</v>
      </c>
      <c r="C56" s="214">
        <v>0</v>
      </c>
      <c r="D56" s="214">
        <v>0</v>
      </c>
      <c r="E56" s="214">
        <v>0</v>
      </c>
      <c r="F56" s="214">
        <v>0</v>
      </c>
      <c r="G56" s="214">
        <v>0</v>
      </c>
      <c r="H56" s="214">
        <f t="shared" si="11"/>
        <v>0</v>
      </c>
    </row>
    <row r="57" spans="1:8" ht="14.1" customHeight="1" x14ac:dyDescent="0.2">
      <c r="A57" s="479" t="s">
        <v>333</v>
      </c>
      <c r="B57" s="480"/>
      <c r="C57" s="214">
        <f>SUM(C58:C60)</f>
        <v>0</v>
      </c>
      <c r="D57" s="214">
        <f t="shared" ref="D57:G57" si="12">SUM(D58:D60)</f>
        <v>0</v>
      </c>
      <c r="E57" s="214">
        <f t="shared" si="12"/>
        <v>0</v>
      </c>
      <c r="F57" s="214">
        <f t="shared" si="12"/>
        <v>0</v>
      </c>
      <c r="G57" s="214">
        <f t="shared" si="12"/>
        <v>0</v>
      </c>
      <c r="H57" s="214">
        <f t="shared" si="11"/>
        <v>0</v>
      </c>
    </row>
    <row r="58" spans="1:8" ht="14.1" customHeight="1" x14ac:dyDescent="0.2">
      <c r="A58" s="199"/>
      <c r="B58" s="200" t="s">
        <v>334</v>
      </c>
      <c r="C58" s="214">
        <v>0</v>
      </c>
      <c r="D58" s="214">
        <v>0</v>
      </c>
      <c r="E58" s="214">
        <v>0</v>
      </c>
      <c r="F58" s="214">
        <v>0</v>
      </c>
      <c r="G58" s="214">
        <v>0</v>
      </c>
      <c r="H58" s="214">
        <f t="shared" si="11"/>
        <v>0</v>
      </c>
    </row>
    <row r="59" spans="1:8" ht="14.1" customHeight="1" x14ac:dyDescent="0.2">
      <c r="A59" s="199"/>
      <c r="B59" s="200" t="s">
        <v>335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f t="shared" si="11"/>
        <v>0</v>
      </c>
    </row>
    <row r="60" spans="1:8" ht="14.1" customHeight="1" x14ac:dyDescent="0.2">
      <c r="A60" s="199"/>
      <c r="B60" s="200" t="s">
        <v>336</v>
      </c>
      <c r="C60" s="214">
        <v>0</v>
      </c>
      <c r="D60" s="214">
        <v>0</v>
      </c>
      <c r="E60" s="214">
        <v>0</v>
      </c>
      <c r="F60" s="214">
        <v>0</v>
      </c>
      <c r="G60" s="214">
        <v>0</v>
      </c>
      <c r="H60" s="214">
        <f t="shared" si="11"/>
        <v>0</v>
      </c>
    </row>
    <row r="61" spans="1:8" ht="22.6" customHeight="1" x14ac:dyDescent="0.2">
      <c r="A61" s="481" t="s">
        <v>337</v>
      </c>
      <c r="B61" s="482"/>
      <c r="C61" s="214">
        <f>SUM(C62:C69)</f>
        <v>0</v>
      </c>
      <c r="D61" s="214">
        <f t="shared" ref="D61:G61" si="13">SUM(D62:D69)</f>
        <v>0</v>
      </c>
      <c r="E61" s="214">
        <f t="shared" si="13"/>
        <v>0</v>
      </c>
      <c r="F61" s="214">
        <f t="shared" si="13"/>
        <v>0</v>
      </c>
      <c r="G61" s="214">
        <f t="shared" si="13"/>
        <v>0</v>
      </c>
      <c r="H61" s="214">
        <f t="shared" si="11"/>
        <v>0</v>
      </c>
    </row>
    <row r="62" spans="1:8" ht="14.1" customHeight="1" x14ac:dyDescent="0.2">
      <c r="A62" s="199"/>
      <c r="B62" s="200" t="s">
        <v>338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f t="shared" si="11"/>
        <v>0</v>
      </c>
    </row>
    <row r="63" spans="1:8" ht="14.1" customHeight="1" x14ac:dyDescent="0.2">
      <c r="A63" s="199"/>
      <c r="B63" s="200" t="s">
        <v>339</v>
      </c>
      <c r="C63" s="214">
        <v>0</v>
      </c>
      <c r="D63" s="214">
        <v>0</v>
      </c>
      <c r="E63" s="214">
        <v>0</v>
      </c>
      <c r="F63" s="214">
        <v>0</v>
      </c>
      <c r="G63" s="214">
        <v>0</v>
      </c>
      <c r="H63" s="214">
        <f t="shared" si="11"/>
        <v>0</v>
      </c>
    </row>
    <row r="64" spans="1:8" ht="14.1" customHeight="1" x14ac:dyDescent="0.2">
      <c r="A64" s="199"/>
      <c r="B64" s="200" t="s">
        <v>340</v>
      </c>
      <c r="C64" s="214">
        <v>0</v>
      </c>
      <c r="D64" s="214">
        <v>0</v>
      </c>
      <c r="E64" s="214">
        <v>0</v>
      </c>
      <c r="F64" s="214">
        <v>0</v>
      </c>
      <c r="G64" s="214">
        <v>0</v>
      </c>
      <c r="H64" s="214">
        <f t="shared" si="11"/>
        <v>0</v>
      </c>
    </row>
    <row r="65" spans="1:8" ht="14.1" customHeight="1" x14ac:dyDescent="0.2">
      <c r="A65" s="199"/>
      <c r="B65" s="200" t="s">
        <v>341</v>
      </c>
      <c r="C65" s="214">
        <v>0</v>
      </c>
      <c r="D65" s="214">
        <v>0</v>
      </c>
      <c r="E65" s="214">
        <v>0</v>
      </c>
      <c r="F65" s="214">
        <v>0</v>
      </c>
      <c r="G65" s="214">
        <v>0</v>
      </c>
      <c r="H65" s="214">
        <f t="shared" si="11"/>
        <v>0</v>
      </c>
    </row>
    <row r="66" spans="1:8" ht="14.1" customHeight="1" x14ac:dyDescent="0.2">
      <c r="A66" s="199"/>
      <c r="B66" s="200" t="s">
        <v>342</v>
      </c>
      <c r="C66" s="214">
        <v>0</v>
      </c>
      <c r="D66" s="214">
        <v>0</v>
      </c>
      <c r="E66" s="214">
        <v>0</v>
      </c>
      <c r="F66" s="214">
        <v>0</v>
      </c>
      <c r="G66" s="214">
        <v>0</v>
      </c>
      <c r="H66" s="214">
        <f t="shared" si="11"/>
        <v>0</v>
      </c>
    </row>
    <row r="67" spans="1:8" ht="14.1" customHeight="1" x14ac:dyDescent="0.2">
      <c r="A67" s="199"/>
      <c r="B67" s="200" t="s">
        <v>343</v>
      </c>
      <c r="C67" s="214">
        <v>0</v>
      </c>
      <c r="D67" s="214">
        <v>0</v>
      </c>
      <c r="E67" s="214">
        <v>0</v>
      </c>
      <c r="F67" s="214">
        <v>0</v>
      </c>
      <c r="G67" s="214">
        <v>0</v>
      </c>
      <c r="H67" s="214">
        <f t="shared" si="11"/>
        <v>0</v>
      </c>
    </row>
    <row r="68" spans="1:8" ht="14.1" customHeight="1" x14ac:dyDescent="0.2">
      <c r="A68" s="199"/>
      <c r="B68" s="200" t="s">
        <v>344</v>
      </c>
      <c r="C68" s="214">
        <v>0</v>
      </c>
      <c r="D68" s="214">
        <v>0</v>
      </c>
      <c r="E68" s="214">
        <v>0</v>
      </c>
      <c r="F68" s="214">
        <v>0</v>
      </c>
      <c r="G68" s="214">
        <v>0</v>
      </c>
      <c r="H68" s="214">
        <f t="shared" si="11"/>
        <v>0</v>
      </c>
    </row>
    <row r="69" spans="1:8" ht="22.25" x14ac:dyDescent="0.2">
      <c r="A69" s="199"/>
      <c r="B69" s="201" t="s">
        <v>345</v>
      </c>
      <c r="C69" s="214">
        <v>0</v>
      </c>
      <c r="D69" s="214">
        <v>0</v>
      </c>
      <c r="E69" s="214">
        <v>0</v>
      </c>
      <c r="F69" s="214">
        <v>0</v>
      </c>
      <c r="G69" s="214">
        <v>0</v>
      </c>
      <c r="H69" s="214">
        <f t="shared" si="11"/>
        <v>0</v>
      </c>
    </row>
    <row r="70" spans="1:8" ht="14.1" customHeight="1" x14ac:dyDescent="0.2">
      <c r="A70" s="479" t="s">
        <v>346</v>
      </c>
      <c r="B70" s="480"/>
      <c r="C70" s="214">
        <f>SUM(C71:C73)</f>
        <v>0</v>
      </c>
      <c r="D70" s="214">
        <f t="shared" ref="D70:G70" si="14">SUM(D71:D73)</f>
        <v>0</v>
      </c>
      <c r="E70" s="214">
        <f t="shared" si="14"/>
        <v>0</v>
      </c>
      <c r="F70" s="214">
        <f t="shared" si="14"/>
        <v>0</v>
      </c>
      <c r="G70" s="214">
        <f t="shared" si="14"/>
        <v>0</v>
      </c>
      <c r="H70" s="214">
        <f t="shared" si="11"/>
        <v>0</v>
      </c>
    </row>
    <row r="71" spans="1:8" ht="14.1" customHeight="1" x14ac:dyDescent="0.2">
      <c r="A71" s="199"/>
      <c r="B71" s="200" t="s">
        <v>347</v>
      </c>
      <c r="C71" s="214">
        <v>0</v>
      </c>
      <c r="D71" s="214">
        <v>0</v>
      </c>
      <c r="E71" s="214">
        <v>0</v>
      </c>
      <c r="F71" s="214">
        <v>0</v>
      </c>
      <c r="G71" s="214">
        <v>0</v>
      </c>
      <c r="H71" s="214">
        <f t="shared" si="11"/>
        <v>0</v>
      </c>
    </row>
    <row r="72" spans="1:8" ht="14.1" customHeight="1" x14ac:dyDescent="0.2">
      <c r="A72" s="199"/>
      <c r="B72" s="200" t="s">
        <v>348</v>
      </c>
      <c r="C72" s="214">
        <v>0</v>
      </c>
      <c r="D72" s="214">
        <v>0</v>
      </c>
      <c r="E72" s="214">
        <v>0</v>
      </c>
      <c r="F72" s="214">
        <v>0</v>
      </c>
      <c r="G72" s="214">
        <v>0</v>
      </c>
      <c r="H72" s="214">
        <f t="shared" si="11"/>
        <v>0</v>
      </c>
    </row>
    <row r="73" spans="1:8" ht="14.1" customHeight="1" x14ac:dyDescent="0.2">
      <c r="A73" s="199"/>
      <c r="B73" s="200" t="s">
        <v>349</v>
      </c>
      <c r="C73" s="214">
        <v>0</v>
      </c>
      <c r="D73" s="214">
        <v>0</v>
      </c>
      <c r="E73" s="214">
        <v>0</v>
      </c>
      <c r="F73" s="214">
        <v>0</v>
      </c>
      <c r="G73" s="214">
        <v>0</v>
      </c>
      <c r="H73" s="214">
        <f t="shared" si="11"/>
        <v>0</v>
      </c>
    </row>
    <row r="74" spans="1:8" ht="14.1" customHeight="1" x14ac:dyDescent="0.2">
      <c r="A74" s="479" t="s">
        <v>350</v>
      </c>
      <c r="B74" s="480"/>
      <c r="C74" s="214">
        <f>SUM(C75:C81)</f>
        <v>0</v>
      </c>
      <c r="D74" s="214">
        <f t="shared" ref="D74:G74" si="15">SUM(D75:D81)</f>
        <v>0</v>
      </c>
      <c r="E74" s="214">
        <f t="shared" si="15"/>
        <v>0</v>
      </c>
      <c r="F74" s="214">
        <f t="shared" si="15"/>
        <v>0</v>
      </c>
      <c r="G74" s="214">
        <f t="shared" si="15"/>
        <v>0</v>
      </c>
      <c r="H74" s="214">
        <f t="shared" ref="H74:H137" si="16">+E74-F74</f>
        <v>0</v>
      </c>
    </row>
    <row r="75" spans="1:8" ht="14.1" customHeight="1" x14ac:dyDescent="0.2">
      <c r="A75" s="199"/>
      <c r="B75" s="200" t="s">
        <v>351</v>
      </c>
      <c r="C75" s="214">
        <v>0</v>
      </c>
      <c r="D75" s="214">
        <v>0</v>
      </c>
      <c r="E75" s="214">
        <v>0</v>
      </c>
      <c r="F75" s="214">
        <v>0</v>
      </c>
      <c r="G75" s="214">
        <v>0</v>
      </c>
      <c r="H75" s="214">
        <f t="shared" si="16"/>
        <v>0</v>
      </c>
    </row>
    <row r="76" spans="1:8" ht="14.1" customHeight="1" x14ac:dyDescent="0.2">
      <c r="A76" s="199"/>
      <c r="B76" s="200" t="s">
        <v>352</v>
      </c>
      <c r="C76" s="214">
        <v>0</v>
      </c>
      <c r="D76" s="214">
        <v>0</v>
      </c>
      <c r="E76" s="214">
        <v>0</v>
      </c>
      <c r="F76" s="214">
        <v>0</v>
      </c>
      <c r="G76" s="214">
        <v>0</v>
      </c>
      <c r="H76" s="214">
        <f t="shared" si="16"/>
        <v>0</v>
      </c>
    </row>
    <row r="77" spans="1:8" ht="14.1" customHeight="1" x14ac:dyDescent="0.2">
      <c r="A77" s="199"/>
      <c r="B77" s="200" t="s">
        <v>353</v>
      </c>
      <c r="C77" s="214">
        <v>0</v>
      </c>
      <c r="D77" s="214">
        <v>0</v>
      </c>
      <c r="E77" s="214">
        <v>0</v>
      </c>
      <c r="F77" s="214">
        <v>0</v>
      </c>
      <c r="G77" s="214">
        <v>0</v>
      </c>
      <c r="H77" s="214">
        <f t="shared" si="16"/>
        <v>0</v>
      </c>
    </row>
    <row r="78" spans="1:8" ht="14.1" customHeight="1" x14ac:dyDescent="0.2">
      <c r="A78" s="199"/>
      <c r="B78" s="200" t="s">
        <v>354</v>
      </c>
      <c r="C78" s="214">
        <v>0</v>
      </c>
      <c r="D78" s="214">
        <v>0</v>
      </c>
      <c r="E78" s="214">
        <v>0</v>
      </c>
      <c r="F78" s="214">
        <v>0</v>
      </c>
      <c r="G78" s="214">
        <v>0</v>
      </c>
      <c r="H78" s="214">
        <f>+E78-F78</f>
        <v>0</v>
      </c>
    </row>
    <row r="79" spans="1:8" ht="14.1" customHeight="1" x14ac:dyDescent="0.2">
      <c r="A79" s="199"/>
      <c r="B79" s="200" t="s">
        <v>355</v>
      </c>
      <c r="C79" s="214">
        <v>0</v>
      </c>
      <c r="D79" s="214">
        <v>0</v>
      </c>
      <c r="E79" s="214">
        <v>0</v>
      </c>
      <c r="F79" s="214">
        <v>0</v>
      </c>
      <c r="G79" s="214">
        <v>0</v>
      </c>
      <c r="H79" s="214">
        <f t="shared" si="16"/>
        <v>0</v>
      </c>
    </row>
    <row r="80" spans="1:8" s="96" customFormat="1" ht="14.1" customHeight="1" x14ac:dyDescent="0.2">
      <c r="A80" s="199"/>
      <c r="B80" s="200" t="s">
        <v>356</v>
      </c>
      <c r="C80" s="214">
        <v>0</v>
      </c>
      <c r="D80" s="214">
        <v>0</v>
      </c>
      <c r="E80" s="214">
        <v>0</v>
      </c>
      <c r="F80" s="214">
        <v>0</v>
      </c>
      <c r="G80" s="214">
        <v>0</v>
      </c>
      <c r="H80" s="214">
        <f t="shared" si="16"/>
        <v>0</v>
      </c>
    </row>
    <row r="81" spans="1:14" s="96" customFormat="1" ht="14.1" customHeight="1" x14ac:dyDescent="0.2">
      <c r="A81" s="199"/>
      <c r="B81" s="200" t="s">
        <v>357</v>
      </c>
      <c r="C81" s="214">
        <v>0</v>
      </c>
      <c r="D81" s="214">
        <v>0</v>
      </c>
      <c r="E81" s="214">
        <v>0</v>
      </c>
      <c r="F81" s="214">
        <v>0</v>
      </c>
      <c r="G81" s="214">
        <v>0</v>
      </c>
      <c r="H81" s="214">
        <f t="shared" si="16"/>
        <v>0</v>
      </c>
    </row>
    <row r="82" spans="1:14" s="96" customFormat="1" ht="14.1" customHeight="1" x14ac:dyDescent="0.2">
      <c r="A82" s="483"/>
      <c r="B82" s="483"/>
      <c r="C82" s="233"/>
      <c r="D82" s="233"/>
      <c r="E82" s="233"/>
      <c r="F82" s="233"/>
      <c r="G82" s="233"/>
      <c r="H82" s="214"/>
    </row>
    <row r="83" spans="1:14" s="96" customFormat="1" ht="14.1" customHeight="1" x14ac:dyDescent="0.2">
      <c r="A83" s="477" t="s">
        <v>358</v>
      </c>
      <c r="B83" s="478"/>
      <c r="C83" s="231">
        <f>C84+C102+C112+C92</f>
        <v>71782911</v>
      </c>
      <c r="D83" s="231">
        <f t="shared" ref="D83:G83" si="17">D84+D102+D112+D92</f>
        <v>0</v>
      </c>
      <c r="E83" s="231">
        <f t="shared" si="17"/>
        <v>71782911</v>
      </c>
      <c r="F83" s="365">
        <f t="shared" si="17"/>
        <v>24007055.280000001</v>
      </c>
      <c r="G83" s="365">
        <f t="shared" si="17"/>
        <v>23554461.75</v>
      </c>
      <c r="H83" s="231">
        <f>H84+H102+H112+H92</f>
        <v>47775855.719999999</v>
      </c>
      <c r="I83" s="245"/>
      <c r="J83" s="245"/>
      <c r="K83" s="245"/>
      <c r="L83" s="245"/>
      <c r="M83" s="245"/>
      <c r="N83" s="245"/>
    </row>
    <row r="84" spans="1:14" s="96" customFormat="1" ht="14.1" customHeight="1" x14ac:dyDescent="0.2">
      <c r="A84" s="479" t="s">
        <v>285</v>
      </c>
      <c r="B84" s="480"/>
      <c r="C84" s="231">
        <f>SUM(C85:C91)</f>
        <v>40141071</v>
      </c>
      <c r="D84" s="231">
        <f t="shared" ref="D84:H84" si="18">SUM(D85:D91)</f>
        <v>0</v>
      </c>
      <c r="E84" s="231">
        <f>SUM(E85:E91)</f>
        <v>40141071</v>
      </c>
      <c r="F84" s="231">
        <f t="shared" si="18"/>
        <v>16328499.77</v>
      </c>
      <c r="G84" s="231">
        <f>SUM(G85:G91)</f>
        <v>16013139.460000001</v>
      </c>
      <c r="H84" s="231">
        <f t="shared" si="18"/>
        <v>23812571.23</v>
      </c>
      <c r="I84" s="245"/>
      <c r="J84" s="245"/>
      <c r="K84" s="245"/>
      <c r="L84" s="245"/>
      <c r="M84" s="245"/>
      <c r="N84" s="245"/>
    </row>
    <row r="85" spans="1:14" s="96" customFormat="1" ht="14.1" customHeight="1" x14ac:dyDescent="0.2">
      <c r="A85" s="199"/>
      <c r="B85" s="200" t="s">
        <v>286</v>
      </c>
      <c r="C85" s="214">
        <v>13421472.720000001</v>
      </c>
      <c r="D85" s="214">
        <v>0</v>
      </c>
      <c r="E85" s="242">
        <v>13421472.720000001</v>
      </c>
      <c r="F85" s="214">
        <v>6565403.5099999998</v>
      </c>
      <c r="G85" s="215">
        <v>6565403.5099999998</v>
      </c>
      <c r="H85" s="214">
        <f>+E85-F85</f>
        <v>6856069.2100000009</v>
      </c>
      <c r="I85" s="208"/>
    </row>
    <row r="86" spans="1:14" s="96" customFormat="1" ht="14.1" customHeight="1" x14ac:dyDescent="0.2">
      <c r="A86" s="199"/>
      <c r="B86" s="200" t="s">
        <v>287</v>
      </c>
      <c r="C86" s="214">
        <v>520523.23</v>
      </c>
      <c r="D86" s="287">
        <v>0</v>
      </c>
      <c r="E86" s="242">
        <v>520523.23</v>
      </c>
      <c r="F86" s="214">
        <v>198250</v>
      </c>
      <c r="G86" s="215">
        <v>198250</v>
      </c>
      <c r="H86" s="214">
        <f>+E86-F86</f>
        <v>322273.23</v>
      </c>
    </row>
    <row r="87" spans="1:14" s="96" customFormat="1" ht="14.1" customHeight="1" x14ac:dyDescent="0.2">
      <c r="A87" s="199"/>
      <c r="B87" s="200" t="s">
        <v>288</v>
      </c>
      <c r="C87" s="232">
        <v>2858949.2</v>
      </c>
      <c r="D87" s="287">
        <v>0</v>
      </c>
      <c r="E87" s="242">
        <v>2858949.2</v>
      </c>
      <c r="F87" s="215">
        <v>575476.79999999993</v>
      </c>
      <c r="G87" s="215">
        <v>575476.79999999993</v>
      </c>
      <c r="H87" s="214">
        <f>+E87-F87</f>
        <v>2283472.4000000004</v>
      </c>
    </row>
    <row r="88" spans="1:14" s="96" customFormat="1" ht="14.1" customHeight="1" x14ac:dyDescent="0.2">
      <c r="A88" s="199"/>
      <c r="B88" s="200" t="s">
        <v>289</v>
      </c>
      <c r="C88" s="214">
        <v>4602184.9400000004</v>
      </c>
      <c r="D88" s="287">
        <v>0</v>
      </c>
      <c r="E88" s="242">
        <v>4602184.9400000004</v>
      </c>
      <c r="F88" s="214">
        <v>1787252.45</v>
      </c>
      <c r="G88" s="214">
        <v>1471892.14</v>
      </c>
      <c r="H88" s="214">
        <f>+E88-F88</f>
        <v>2814932.49</v>
      </c>
    </row>
    <row r="89" spans="1:14" s="96" customFormat="1" ht="14.1" customHeight="1" x14ac:dyDescent="0.2">
      <c r="A89" s="199"/>
      <c r="B89" s="200" t="s">
        <v>290</v>
      </c>
      <c r="C89" s="214">
        <v>18737940.91</v>
      </c>
      <c r="D89" s="214">
        <v>0</v>
      </c>
      <c r="E89" s="242">
        <v>18737940.91</v>
      </c>
      <c r="F89" s="214">
        <v>7202117.0100000007</v>
      </c>
      <c r="G89" s="215">
        <v>7202117.0100000007</v>
      </c>
      <c r="H89" s="214">
        <f>+E89-F89</f>
        <v>11535823.899999999</v>
      </c>
    </row>
    <row r="90" spans="1:14" s="96" customFormat="1" ht="14.1" customHeight="1" x14ac:dyDescent="0.2">
      <c r="A90" s="199"/>
      <c r="B90" s="200" t="s">
        <v>291</v>
      </c>
      <c r="C90" s="214">
        <v>0</v>
      </c>
      <c r="D90" s="214">
        <v>0</v>
      </c>
      <c r="E90" s="242">
        <f t="shared" ref="E90:E108" si="19">C90+D90</f>
        <v>0</v>
      </c>
      <c r="F90" s="214">
        <v>0</v>
      </c>
      <c r="G90" s="214">
        <v>0</v>
      </c>
      <c r="H90" s="214">
        <f t="shared" ref="H90:H111" si="20">+E90-F90</f>
        <v>0</v>
      </c>
    </row>
    <row r="91" spans="1:14" s="96" customFormat="1" ht="14.1" customHeight="1" x14ac:dyDescent="0.2">
      <c r="A91" s="199"/>
      <c r="B91" s="200" t="s">
        <v>292</v>
      </c>
      <c r="C91" s="214">
        <v>0</v>
      </c>
      <c r="D91" s="214">
        <v>0</v>
      </c>
      <c r="E91" s="242">
        <f t="shared" si="19"/>
        <v>0</v>
      </c>
      <c r="F91" s="214">
        <v>0</v>
      </c>
      <c r="G91" s="214">
        <v>0</v>
      </c>
      <c r="H91" s="214">
        <f t="shared" si="20"/>
        <v>0</v>
      </c>
    </row>
    <row r="92" spans="1:14" s="96" customFormat="1" ht="14.1" customHeight="1" x14ac:dyDescent="0.2">
      <c r="A92" s="479" t="s">
        <v>293</v>
      </c>
      <c r="B92" s="480"/>
      <c r="C92" s="231">
        <f>SUM(C93:C101)</f>
        <v>4962455</v>
      </c>
      <c r="D92" s="231">
        <f t="shared" ref="D92:G92" si="21">SUM(D93:D101)</f>
        <v>0</v>
      </c>
      <c r="E92" s="231">
        <f t="shared" si="21"/>
        <v>4962455</v>
      </c>
      <c r="F92" s="231">
        <f t="shared" si="21"/>
        <v>454122.39000000007</v>
      </c>
      <c r="G92" s="231">
        <f t="shared" si="21"/>
        <v>454122.39000000007</v>
      </c>
      <c r="H92" s="231">
        <f t="shared" si="20"/>
        <v>4508332.6100000003</v>
      </c>
      <c r="I92" s="245"/>
      <c r="J92" s="245"/>
      <c r="K92" s="245"/>
      <c r="L92" s="245"/>
      <c r="M92" s="245"/>
      <c r="N92" s="245"/>
    </row>
    <row r="93" spans="1:14" s="96" customFormat="1" ht="22.25" x14ac:dyDescent="0.2">
      <c r="A93" s="199"/>
      <c r="B93" s="201" t="s">
        <v>294</v>
      </c>
      <c r="C93" s="215">
        <v>2196040</v>
      </c>
      <c r="D93" s="287">
        <v>0</v>
      </c>
      <c r="E93" s="242">
        <v>2196040</v>
      </c>
      <c r="F93" s="242">
        <v>84409.15</v>
      </c>
      <c r="G93" s="242">
        <v>84409.15</v>
      </c>
      <c r="H93" s="242">
        <f>+E93-F93</f>
        <v>2111630.85</v>
      </c>
    </row>
    <row r="94" spans="1:14" s="96" customFormat="1" ht="13.6" customHeight="1" x14ac:dyDescent="0.2">
      <c r="A94" s="199"/>
      <c r="B94" s="201" t="s">
        <v>295</v>
      </c>
      <c r="C94" s="215">
        <v>180730</v>
      </c>
      <c r="D94" s="287">
        <v>0</v>
      </c>
      <c r="E94" s="242">
        <v>180730</v>
      </c>
      <c r="F94" s="242">
        <v>53575.22</v>
      </c>
      <c r="G94" s="242">
        <v>53575.22</v>
      </c>
      <c r="H94" s="242">
        <f t="shared" si="20"/>
        <v>127154.78</v>
      </c>
    </row>
    <row r="95" spans="1:14" s="96" customFormat="1" ht="22.25" x14ac:dyDescent="0.2">
      <c r="A95" s="199"/>
      <c r="B95" s="201" t="s">
        <v>296</v>
      </c>
      <c r="C95" s="215">
        <v>0</v>
      </c>
      <c r="D95" s="287">
        <v>0</v>
      </c>
      <c r="E95" s="242">
        <f t="shared" si="19"/>
        <v>0</v>
      </c>
      <c r="F95" s="242">
        <v>0</v>
      </c>
      <c r="G95" s="242">
        <v>0</v>
      </c>
      <c r="H95" s="242">
        <v>0</v>
      </c>
    </row>
    <row r="96" spans="1:14" s="96" customFormat="1" ht="14.1" customHeight="1" x14ac:dyDescent="0.2">
      <c r="A96" s="199"/>
      <c r="B96" s="201" t="s">
        <v>297</v>
      </c>
      <c r="C96" s="215">
        <v>128190</v>
      </c>
      <c r="D96" s="287">
        <v>0</v>
      </c>
      <c r="E96" s="242">
        <v>128190</v>
      </c>
      <c r="F96" s="242">
        <v>4004.46</v>
      </c>
      <c r="G96" s="242">
        <v>4004.46</v>
      </c>
      <c r="H96" s="242">
        <f>+E96-F96</f>
        <v>124185.54</v>
      </c>
    </row>
    <row r="97" spans="1:14" s="96" customFormat="1" ht="14.1" customHeight="1" x14ac:dyDescent="0.2">
      <c r="A97" s="199"/>
      <c r="B97" s="201" t="s">
        <v>298</v>
      </c>
      <c r="C97" s="215">
        <v>0</v>
      </c>
      <c r="D97" s="287">
        <v>0</v>
      </c>
      <c r="E97" s="242">
        <f t="shared" si="19"/>
        <v>0</v>
      </c>
      <c r="F97" s="242">
        <v>0</v>
      </c>
      <c r="G97" s="242">
        <v>0</v>
      </c>
      <c r="H97" s="242">
        <v>0</v>
      </c>
    </row>
    <row r="98" spans="1:14" s="96" customFormat="1" ht="14.1" customHeight="1" x14ac:dyDescent="0.2">
      <c r="A98" s="199"/>
      <c r="B98" s="201" t="s">
        <v>299</v>
      </c>
      <c r="C98" s="215">
        <v>2420470</v>
      </c>
      <c r="D98" s="287">
        <v>0</v>
      </c>
      <c r="E98" s="242">
        <v>2420470</v>
      </c>
      <c r="F98" s="242">
        <v>296657.34000000003</v>
      </c>
      <c r="G98" s="242">
        <v>296657.34000000003</v>
      </c>
      <c r="H98" s="242">
        <f t="shared" si="20"/>
        <v>2123812.66</v>
      </c>
    </row>
    <row r="99" spans="1:14" s="96" customFormat="1" ht="22.25" x14ac:dyDescent="0.2">
      <c r="A99" s="199"/>
      <c r="B99" s="201" t="s">
        <v>300</v>
      </c>
      <c r="C99" s="215">
        <v>28560</v>
      </c>
      <c r="D99" s="287">
        <v>0</v>
      </c>
      <c r="E99" s="242">
        <v>28560</v>
      </c>
      <c r="F99" s="242">
        <v>14325.21</v>
      </c>
      <c r="G99" s="242">
        <v>14325.21</v>
      </c>
      <c r="H99" s="242">
        <f t="shared" si="20"/>
        <v>14234.79</v>
      </c>
    </row>
    <row r="100" spans="1:14" s="96" customFormat="1" ht="14.1" customHeight="1" x14ac:dyDescent="0.2">
      <c r="A100" s="199"/>
      <c r="B100" s="201" t="s">
        <v>301</v>
      </c>
      <c r="C100" s="215">
        <v>0</v>
      </c>
      <c r="D100" s="287">
        <v>0</v>
      </c>
      <c r="E100" s="242">
        <f t="shared" si="19"/>
        <v>0</v>
      </c>
      <c r="F100" s="242">
        <v>0</v>
      </c>
      <c r="G100" s="242">
        <v>0</v>
      </c>
      <c r="H100" s="242">
        <v>0</v>
      </c>
    </row>
    <row r="101" spans="1:14" s="96" customFormat="1" ht="14.1" customHeight="1" x14ac:dyDescent="0.2">
      <c r="A101" s="199"/>
      <c r="B101" s="201" t="s">
        <v>302</v>
      </c>
      <c r="C101" s="215">
        <v>8465</v>
      </c>
      <c r="D101" s="287">
        <v>0</v>
      </c>
      <c r="E101" s="242">
        <v>8465</v>
      </c>
      <c r="F101" s="242">
        <v>1151.01</v>
      </c>
      <c r="G101" s="242">
        <v>1151.01</v>
      </c>
      <c r="H101" s="242">
        <f>+E101-F101</f>
        <v>7313.99</v>
      </c>
    </row>
    <row r="102" spans="1:14" s="96" customFormat="1" ht="14.1" customHeight="1" x14ac:dyDescent="0.2">
      <c r="A102" s="479" t="s">
        <v>303</v>
      </c>
      <c r="B102" s="480"/>
      <c r="C102" s="231">
        <f>SUM(C103:C111)</f>
        <v>12833230</v>
      </c>
      <c r="D102" s="231">
        <f>SUM(D103:D111)</f>
        <v>0</v>
      </c>
      <c r="E102" s="231">
        <f t="shared" ref="E102:H102" si="22">SUM(E103:E111)</f>
        <v>12833230</v>
      </c>
      <c r="F102" s="231">
        <f t="shared" si="22"/>
        <v>3698972.12</v>
      </c>
      <c r="G102" s="231">
        <f t="shared" si="22"/>
        <v>3561738.9</v>
      </c>
      <c r="H102" s="231">
        <f t="shared" si="22"/>
        <v>9134257.8800000008</v>
      </c>
      <c r="I102" s="245"/>
      <c r="J102" s="245"/>
      <c r="K102" s="245"/>
      <c r="L102" s="245"/>
      <c r="M102" s="245"/>
      <c r="N102" s="245"/>
    </row>
    <row r="103" spans="1:14" s="96" customFormat="1" ht="14.1" customHeight="1" x14ac:dyDescent="0.2">
      <c r="A103" s="199"/>
      <c r="B103" s="200" t="s">
        <v>304</v>
      </c>
      <c r="C103" s="215">
        <v>1183631</v>
      </c>
      <c r="D103" s="287">
        <v>0</v>
      </c>
      <c r="E103" s="242">
        <v>1183631</v>
      </c>
      <c r="F103" s="215">
        <v>372866.92</v>
      </c>
      <c r="G103" s="243">
        <v>372866.92</v>
      </c>
      <c r="H103" s="215">
        <f>+E103-F103</f>
        <v>810764.08000000007</v>
      </c>
      <c r="L103" s="245"/>
    </row>
    <row r="104" spans="1:14" s="96" customFormat="1" ht="14.1" customHeight="1" x14ac:dyDescent="0.2">
      <c r="A104" s="199"/>
      <c r="B104" s="200" t="s">
        <v>305</v>
      </c>
      <c r="C104" s="215">
        <v>2873547</v>
      </c>
      <c r="D104" s="287">
        <v>0</v>
      </c>
      <c r="E104" s="242">
        <v>2873547</v>
      </c>
      <c r="F104" s="215">
        <v>1171117.47</v>
      </c>
      <c r="G104" s="243">
        <v>1171117.47</v>
      </c>
      <c r="H104" s="215">
        <f t="shared" si="20"/>
        <v>1702429.53</v>
      </c>
    </row>
    <row r="105" spans="1:14" s="96" customFormat="1" ht="22.25" x14ac:dyDescent="0.2">
      <c r="A105" s="199"/>
      <c r="B105" s="201" t="s">
        <v>306</v>
      </c>
      <c r="C105" s="215">
        <v>3237617</v>
      </c>
      <c r="D105" s="287">
        <v>0</v>
      </c>
      <c r="E105" s="242">
        <v>3237617</v>
      </c>
      <c r="F105" s="215">
        <v>868959.25</v>
      </c>
      <c r="G105" s="243">
        <v>774883.25</v>
      </c>
      <c r="H105" s="215">
        <f>+E105-F105</f>
        <v>2368657.75</v>
      </c>
    </row>
    <row r="106" spans="1:14" s="96" customFormat="1" ht="13.6" customHeight="1" x14ac:dyDescent="0.2">
      <c r="A106" s="199"/>
      <c r="B106" s="201" t="s">
        <v>307</v>
      </c>
      <c r="C106" s="215">
        <v>384800</v>
      </c>
      <c r="D106" s="287">
        <v>0</v>
      </c>
      <c r="E106" s="242">
        <v>384800</v>
      </c>
      <c r="F106" s="215">
        <v>306144.83</v>
      </c>
      <c r="G106" s="243">
        <v>306144.83</v>
      </c>
      <c r="H106" s="215">
        <f t="shared" si="20"/>
        <v>78655.169999999984</v>
      </c>
    </row>
    <row r="107" spans="1:14" s="96" customFormat="1" ht="22.25" x14ac:dyDescent="0.2">
      <c r="A107" s="199"/>
      <c r="B107" s="201" t="s">
        <v>308</v>
      </c>
      <c r="C107" s="215">
        <v>2708895</v>
      </c>
      <c r="D107" s="285">
        <v>-7245.08</v>
      </c>
      <c r="E107" s="242">
        <v>2701649.9199999999</v>
      </c>
      <c r="F107" s="215">
        <v>660241.66</v>
      </c>
      <c r="G107" s="243">
        <v>617084.44000000006</v>
      </c>
      <c r="H107" s="215">
        <f t="shared" si="20"/>
        <v>2041408.2599999998</v>
      </c>
    </row>
    <row r="108" spans="1:14" s="96" customFormat="1" ht="14.1" customHeight="1" x14ac:dyDescent="0.2">
      <c r="A108" s="199"/>
      <c r="B108" s="201" t="s">
        <v>309</v>
      </c>
      <c r="C108" s="215">
        <v>0</v>
      </c>
      <c r="D108" s="287">
        <v>0</v>
      </c>
      <c r="E108" s="242">
        <f t="shared" si="19"/>
        <v>0</v>
      </c>
      <c r="F108" s="215">
        <v>0</v>
      </c>
      <c r="G108" s="243">
        <v>0</v>
      </c>
      <c r="H108" s="215">
        <f t="shared" si="20"/>
        <v>0</v>
      </c>
    </row>
    <row r="109" spans="1:14" s="96" customFormat="1" ht="14.1" customHeight="1" x14ac:dyDescent="0.2">
      <c r="A109" s="199"/>
      <c r="B109" s="201" t="s">
        <v>310</v>
      </c>
      <c r="C109" s="215">
        <v>1505540</v>
      </c>
      <c r="D109" s="287">
        <v>0</v>
      </c>
      <c r="E109" s="242">
        <v>1505540</v>
      </c>
      <c r="F109" s="215">
        <v>211230.64</v>
      </c>
      <c r="G109" s="243">
        <v>211230.64</v>
      </c>
      <c r="H109" s="215">
        <f>+E109-F109</f>
        <v>1294309.3599999999</v>
      </c>
    </row>
    <row r="110" spans="1:14" s="96" customFormat="1" ht="14.1" customHeight="1" x14ac:dyDescent="0.2">
      <c r="A110" s="199"/>
      <c r="B110" s="201" t="s">
        <v>311</v>
      </c>
      <c r="C110" s="215">
        <v>874200</v>
      </c>
      <c r="D110" s="287">
        <v>0</v>
      </c>
      <c r="E110" s="242">
        <v>874200</v>
      </c>
      <c r="F110" s="215">
        <v>36166.269999999997</v>
      </c>
      <c r="G110" s="243">
        <v>36166.269999999997</v>
      </c>
      <c r="H110" s="215">
        <f t="shared" si="20"/>
        <v>838033.73</v>
      </c>
    </row>
    <row r="111" spans="1:14" s="96" customFormat="1" ht="14.1" customHeight="1" x14ac:dyDescent="0.2">
      <c r="A111" s="199"/>
      <c r="B111" s="201" t="s">
        <v>312</v>
      </c>
      <c r="C111" s="215">
        <v>65000</v>
      </c>
      <c r="D111" s="286">
        <v>7245.08</v>
      </c>
      <c r="E111" s="242">
        <v>72245.08</v>
      </c>
      <c r="F111" s="215">
        <v>72245.08</v>
      </c>
      <c r="G111" s="243">
        <v>72245.08</v>
      </c>
      <c r="H111" s="215">
        <f t="shared" si="20"/>
        <v>0</v>
      </c>
    </row>
    <row r="112" spans="1:14" s="96" customFormat="1" ht="24.75" customHeight="1" x14ac:dyDescent="0.2">
      <c r="A112" s="481" t="s">
        <v>313</v>
      </c>
      <c r="B112" s="482"/>
      <c r="C112" s="231">
        <f>SUM(C113:C121)</f>
        <v>13846155</v>
      </c>
      <c r="D112" s="231">
        <f t="shared" ref="D112:H112" si="23">SUM(D113:D121)</f>
        <v>0</v>
      </c>
      <c r="E112" s="231">
        <f t="shared" si="23"/>
        <v>13846155</v>
      </c>
      <c r="F112" s="231">
        <f t="shared" si="23"/>
        <v>3525461</v>
      </c>
      <c r="G112" s="231">
        <f t="shared" si="23"/>
        <v>3525461</v>
      </c>
      <c r="H112" s="231">
        <f t="shared" si="23"/>
        <v>10320694</v>
      </c>
    </row>
    <row r="113" spans="1:8" s="96" customFormat="1" ht="14.1" customHeight="1" x14ac:dyDescent="0.2">
      <c r="A113" s="199"/>
      <c r="B113" s="200" t="s">
        <v>314</v>
      </c>
      <c r="C113" s="214">
        <v>0</v>
      </c>
      <c r="D113" s="214">
        <v>0</v>
      </c>
      <c r="E113" s="214">
        <v>0</v>
      </c>
      <c r="F113" s="214">
        <v>0</v>
      </c>
      <c r="G113" s="214">
        <v>0</v>
      </c>
      <c r="H113" s="214">
        <f t="shared" si="16"/>
        <v>0</v>
      </c>
    </row>
    <row r="114" spans="1:8" s="96" customFormat="1" ht="14.1" customHeight="1" x14ac:dyDescent="0.2">
      <c r="A114" s="199"/>
      <c r="B114" s="200" t="s">
        <v>315</v>
      </c>
      <c r="C114" s="214">
        <v>0</v>
      </c>
      <c r="D114" s="214">
        <v>0</v>
      </c>
      <c r="E114" s="214">
        <v>0</v>
      </c>
      <c r="F114" s="214">
        <v>0</v>
      </c>
      <c r="G114" s="214">
        <v>0</v>
      </c>
      <c r="H114" s="214">
        <f t="shared" si="16"/>
        <v>0</v>
      </c>
    </row>
    <row r="115" spans="1:8" s="96" customFormat="1" ht="14.1" customHeight="1" x14ac:dyDescent="0.2">
      <c r="A115" s="199"/>
      <c r="B115" s="200" t="s">
        <v>316</v>
      </c>
      <c r="C115" s="214">
        <v>0</v>
      </c>
      <c r="D115" s="214">
        <v>0</v>
      </c>
      <c r="E115" s="214">
        <v>0</v>
      </c>
      <c r="F115" s="214">
        <v>0</v>
      </c>
      <c r="G115" s="214">
        <v>0</v>
      </c>
      <c r="H115" s="214">
        <f t="shared" si="16"/>
        <v>0</v>
      </c>
    </row>
    <row r="116" spans="1:8" s="96" customFormat="1" ht="14.1" customHeight="1" x14ac:dyDescent="0.2">
      <c r="A116" s="199"/>
      <c r="B116" s="200" t="s">
        <v>317</v>
      </c>
      <c r="C116" s="215">
        <v>13846155</v>
      </c>
      <c r="D116" s="244">
        <v>0</v>
      </c>
      <c r="E116" s="242">
        <v>13846155</v>
      </c>
      <c r="F116" s="215">
        <v>3525461</v>
      </c>
      <c r="G116" s="215">
        <v>3525461</v>
      </c>
      <c r="H116" s="215">
        <f>+E116-F116</f>
        <v>10320694</v>
      </c>
    </row>
    <row r="117" spans="1:8" s="96" customFormat="1" ht="14.1" customHeight="1" x14ac:dyDescent="0.2">
      <c r="A117" s="199"/>
      <c r="B117" s="200" t="s">
        <v>318</v>
      </c>
      <c r="C117" s="214">
        <v>0</v>
      </c>
      <c r="D117" s="214">
        <v>0</v>
      </c>
      <c r="E117" s="214">
        <v>0</v>
      </c>
      <c r="F117" s="214">
        <v>0</v>
      </c>
      <c r="G117" s="214">
        <v>0</v>
      </c>
      <c r="H117" s="214">
        <f t="shared" si="16"/>
        <v>0</v>
      </c>
    </row>
    <row r="118" spans="1:8" s="96" customFormat="1" ht="14.1" customHeight="1" x14ac:dyDescent="0.2">
      <c r="A118" s="199"/>
      <c r="B118" s="200" t="s">
        <v>319</v>
      </c>
      <c r="C118" s="214">
        <v>0</v>
      </c>
      <c r="D118" s="214">
        <v>0</v>
      </c>
      <c r="E118" s="214">
        <v>0</v>
      </c>
      <c r="F118" s="214">
        <v>0</v>
      </c>
      <c r="G118" s="214">
        <v>0</v>
      </c>
      <c r="H118" s="214">
        <f t="shared" si="16"/>
        <v>0</v>
      </c>
    </row>
    <row r="119" spans="1:8" s="96" customFormat="1" ht="14.1" customHeight="1" x14ac:dyDescent="0.2">
      <c r="A119" s="199"/>
      <c r="B119" s="200" t="s">
        <v>320</v>
      </c>
      <c r="C119" s="214">
        <v>0</v>
      </c>
      <c r="D119" s="214">
        <v>0</v>
      </c>
      <c r="E119" s="214">
        <v>0</v>
      </c>
      <c r="F119" s="214">
        <v>0</v>
      </c>
      <c r="G119" s="214">
        <v>0</v>
      </c>
      <c r="H119" s="214">
        <f t="shared" si="16"/>
        <v>0</v>
      </c>
    </row>
    <row r="120" spans="1:8" s="96" customFormat="1" ht="14.1" customHeight="1" x14ac:dyDescent="0.2">
      <c r="A120" s="199"/>
      <c r="B120" s="200" t="s">
        <v>321</v>
      </c>
      <c r="C120" s="214">
        <v>0</v>
      </c>
      <c r="D120" s="214">
        <v>0</v>
      </c>
      <c r="E120" s="214">
        <v>0</v>
      </c>
      <c r="F120" s="214">
        <v>0</v>
      </c>
      <c r="G120" s="214">
        <v>0</v>
      </c>
      <c r="H120" s="214">
        <f t="shared" si="16"/>
        <v>0</v>
      </c>
    </row>
    <row r="121" spans="1:8" s="96" customFormat="1" ht="14.1" customHeight="1" x14ac:dyDescent="0.2">
      <c r="A121" s="199"/>
      <c r="B121" s="200" t="s">
        <v>322</v>
      </c>
      <c r="C121" s="214">
        <v>0</v>
      </c>
      <c r="D121" s="214">
        <v>0</v>
      </c>
      <c r="E121" s="214">
        <v>0</v>
      </c>
      <c r="F121" s="214">
        <v>0</v>
      </c>
      <c r="G121" s="214">
        <v>0</v>
      </c>
      <c r="H121" s="214">
        <f t="shared" si="16"/>
        <v>0</v>
      </c>
    </row>
    <row r="122" spans="1:8" s="96" customFormat="1" ht="26.2" customHeight="1" x14ac:dyDescent="0.2">
      <c r="A122" s="481" t="s">
        <v>323</v>
      </c>
      <c r="B122" s="482"/>
      <c r="C122" s="214">
        <v>0</v>
      </c>
      <c r="D122" s="214">
        <v>0</v>
      </c>
      <c r="E122" s="214">
        <v>0</v>
      </c>
      <c r="F122" s="214">
        <v>0</v>
      </c>
      <c r="G122" s="214">
        <v>0</v>
      </c>
      <c r="H122" s="214">
        <f t="shared" si="16"/>
        <v>0</v>
      </c>
    </row>
    <row r="123" spans="1:8" s="96" customFormat="1" ht="14.1" customHeight="1" x14ac:dyDescent="0.2">
      <c r="A123" s="199"/>
      <c r="B123" s="200" t="s">
        <v>324</v>
      </c>
      <c r="C123" s="214">
        <v>0</v>
      </c>
      <c r="D123" s="214">
        <v>0</v>
      </c>
      <c r="E123" s="214">
        <v>0</v>
      </c>
      <c r="F123" s="214">
        <v>0</v>
      </c>
      <c r="G123" s="214">
        <v>0</v>
      </c>
      <c r="H123" s="214">
        <f t="shared" si="16"/>
        <v>0</v>
      </c>
    </row>
    <row r="124" spans="1:8" s="96" customFormat="1" ht="14.1" customHeight="1" x14ac:dyDescent="0.2">
      <c r="A124" s="199"/>
      <c r="B124" s="200" t="s">
        <v>325</v>
      </c>
      <c r="C124" s="214">
        <v>0</v>
      </c>
      <c r="D124" s="214">
        <v>0</v>
      </c>
      <c r="E124" s="214">
        <v>0</v>
      </c>
      <c r="F124" s="214">
        <v>0</v>
      </c>
      <c r="G124" s="214">
        <v>0</v>
      </c>
      <c r="H124" s="214">
        <f t="shared" si="16"/>
        <v>0</v>
      </c>
    </row>
    <row r="125" spans="1:8" s="96" customFormat="1" ht="14.1" customHeight="1" x14ac:dyDescent="0.2">
      <c r="A125" s="199"/>
      <c r="B125" s="200" t="s">
        <v>326</v>
      </c>
      <c r="C125" s="214">
        <v>0</v>
      </c>
      <c r="D125" s="214">
        <v>0</v>
      </c>
      <c r="E125" s="214">
        <v>0</v>
      </c>
      <c r="F125" s="214">
        <v>0</v>
      </c>
      <c r="G125" s="214">
        <v>0</v>
      </c>
      <c r="H125" s="214">
        <f t="shared" si="16"/>
        <v>0</v>
      </c>
    </row>
    <row r="126" spans="1:8" s="96" customFormat="1" ht="14.1" customHeight="1" x14ac:dyDescent="0.2">
      <c r="A126" s="199"/>
      <c r="B126" s="200" t="s">
        <v>327</v>
      </c>
      <c r="C126" s="214">
        <v>0</v>
      </c>
      <c r="D126" s="214">
        <v>0</v>
      </c>
      <c r="E126" s="214">
        <v>0</v>
      </c>
      <c r="F126" s="214">
        <v>0</v>
      </c>
      <c r="G126" s="214">
        <v>0</v>
      </c>
      <c r="H126" s="214">
        <f t="shared" si="16"/>
        <v>0</v>
      </c>
    </row>
    <row r="127" spans="1:8" s="96" customFormat="1" ht="14.1" customHeight="1" x14ac:dyDescent="0.2">
      <c r="A127" s="199"/>
      <c r="B127" s="200" t="s">
        <v>328</v>
      </c>
      <c r="C127" s="214">
        <v>0</v>
      </c>
      <c r="D127" s="214">
        <v>0</v>
      </c>
      <c r="E127" s="214">
        <v>0</v>
      </c>
      <c r="F127" s="214">
        <v>0</v>
      </c>
      <c r="G127" s="214">
        <v>0</v>
      </c>
      <c r="H127" s="214">
        <f t="shared" si="16"/>
        <v>0</v>
      </c>
    </row>
    <row r="128" spans="1:8" s="96" customFormat="1" ht="14.1" customHeight="1" x14ac:dyDescent="0.2">
      <c r="A128" s="199"/>
      <c r="B128" s="200" t="s">
        <v>329</v>
      </c>
      <c r="C128" s="214">
        <v>0</v>
      </c>
      <c r="D128" s="214">
        <v>0</v>
      </c>
      <c r="E128" s="214">
        <v>0</v>
      </c>
      <c r="F128" s="214">
        <v>0</v>
      </c>
      <c r="G128" s="214">
        <v>0</v>
      </c>
      <c r="H128" s="214">
        <f t="shared" si="16"/>
        <v>0</v>
      </c>
    </row>
    <row r="129" spans="1:8" s="96" customFormat="1" ht="14.1" customHeight="1" x14ac:dyDescent="0.2">
      <c r="A129" s="199"/>
      <c r="B129" s="200" t="s">
        <v>330</v>
      </c>
      <c r="C129" s="214">
        <v>0</v>
      </c>
      <c r="D129" s="214">
        <v>0</v>
      </c>
      <c r="E129" s="214">
        <v>0</v>
      </c>
      <c r="F129" s="214">
        <v>0</v>
      </c>
      <c r="G129" s="214">
        <v>0</v>
      </c>
      <c r="H129" s="214">
        <f t="shared" si="16"/>
        <v>0</v>
      </c>
    </row>
    <row r="130" spans="1:8" s="96" customFormat="1" ht="14.1" customHeight="1" x14ac:dyDescent="0.2">
      <c r="A130" s="199"/>
      <c r="B130" s="200" t="s">
        <v>331</v>
      </c>
      <c r="C130" s="214">
        <v>0</v>
      </c>
      <c r="D130" s="214">
        <v>0</v>
      </c>
      <c r="E130" s="214">
        <v>0</v>
      </c>
      <c r="F130" s="214">
        <v>0</v>
      </c>
      <c r="G130" s="214">
        <v>0</v>
      </c>
      <c r="H130" s="214">
        <f t="shared" si="16"/>
        <v>0</v>
      </c>
    </row>
    <row r="131" spans="1:8" s="96" customFormat="1" ht="14.1" customHeight="1" x14ac:dyDescent="0.2">
      <c r="A131" s="199"/>
      <c r="B131" s="200" t="s">
        <v>332</v>
      </c>
      <c r="C131" s="214">
        <v>0</v>
      </c>
      <c r="D131" s="214">
        <v>0</v>
      </c>
      <c r="E131" s="214">
        <v>0</v>
      </c>
      <c r="F131" s="214">
        <v>0</v>
      </c>
      <c r="G131" s="214">
        <v>0</v>
      </c>
      <c r="H131" s="214">
        <f t="shared" si="16"/>
        <v>0</v>
      </c>
    </row>
    <row r="132" spans="1:8" s="96" customFormat="1" ht="14.1" customHeight="1" x14ac:dyDescent="0.2">
      <c r="A132" s="479" t="s">
        <v>333</v>
      </c>
      <c r="B132" s="480"/>
      <c r="C132" s="214">
        <f>SUM(C133:C135)</f>
        <v>0</v>
      </c>
      <c r="D132" s="214">
        <f t="shared" ref="D132:G132" si="24">SUM(D133:D135)</f>
        <v>0</v>
      </c>
      <c r="E132" s="214">
        <f t="shared" si="24"/>
        <v>0</v>
      </c>
      <c r="F132" s="214">
        <f t="shared" si="24"/>
        <v>0</v>
      </c>
      <c r="G132" s="214">
        <f t="shared" si="24"/>
        <v>0</v>
      </c>
      <c r="H132" s="214">
        <f t="shared" si="16"/>
        <v>0</v>
      </c>
    </row>
    <row r="133" spans="1:8" s="96" customFormat="1" ht="14.1" customHeight="1" x14ac:dyDescent="0.2">
      <c r="A133" s="199"/>
      <c r="B133" s="200" t="s">
        <v>334</v>
      </c>
      <c r="C133" s="214">
        <v>0</v>
      </c>
      <c r="D133" s="214">
        <v>0</v>
      </c>
      <c r="E133" s="214">
        <v>0</v>
      </c>
      <c r="F133" s="214">
        <v>0</v>
      </c>
      <c r="G133" s="214">
        <v>0</v>
      </c>
      <c r="H133" s="214">
        <f t="shared" si="16"/>
        <v>0</v>
      </c>
    </row>
    <row r="134" spans="1:8" s="96" customFormat="1" ht="14.1" customHeight="1" x14ac:dyDescent="0.2">
      <c r="A134" s="199"/>
      <c r="B134" s="200" t="s">
        <v>335</v>
      </c>
      <c r="C134" s="214">
        <v>0</v>
      </c>
      <c r="D134" s="214">
        <v>0</v>
      </c>
      <c r="E134" s="214">
        <v>0</v>
      </c>
      <c r="F134" s="214">
        <v>0</v>
      </c>
      <c r="G134" s="214">
        <v>0</v>
      </c>
      <c r="H134" s="214">
        <f t="shared" si="16"/>
        <v>0</v>
      </c>
    </row>
    <row r="135" spans="1:8" s="96" customFormat="1" ht="14.1" customHeight="1" x14ac:dyDescent="0.2">
      <c r="A135" s="199"/>
      <c r="B135" s="200" t="s">
        <v>336</v>
      </c>
      <c r="C135" s="214">
        <v>0</v>
      </c>
      <c r="D135" s="214">
        <v>0</v>
      </c>
      <c r="E135" s="214">
        <v>0</v>
      </c>
      <c r="F135" s="214">
        <v>0</v>
      </c>
      <c r="G135" s="214">
        <v>0</v>
      </c>
      <c r="H135" s="214">
        <f t="shared" si="16"/>
        <v>0</v>
      </c>
    </row>
    <row r="136" spans="1:8" s="96" customFormat="1" ht="23.25" customHeight="1" x14ac:dyDescent="0.2">
      <c r="A136" s="481" t="s">
        <v>337</v>
      </c>
      <c r="B136" s="482"/>
      <c r="C136" s="214">
        <f>SUM(C137:C144)</f>
        <v>0</v>
      </c>
      <c r="D136" s="214">
        <f t="shared" ref="D136:G136" si="25">SUM(D137:D144)</f>
        <v>0</v>
      </c>
      <c r="E136" s="214">
        <f t="shared" si="25"/>
        <v>0</v>
      </c>
      <c r="F136" s="214">
        <f t="shared" si="25"/>
        <v>0</v>
      </c>
      <c r="G136" s="214">
        <f t="shared" si="25"/>
        <v>0</v>
      </c>
      <c r="H136" s="214">
        <f t="shared" si="16"/>
        <v>0</v>
      </c>
    </row>
    <row r="137" spans="1:8" s="96" customFormat="1" ht="14.1" customHeight="1" x14ac:dyDescent="0.2">
      <c r="A137" s="199"/>
      <c r="B137" s="200" t="s">
        <v>338</v>
      </c>
      <c r="C137" s="214">
        <v>0</v>
      </c>
      <c r="D137" s="214">
        <v>0</v>
      </c>
      <c r="E137" s="214">
        <v>0</v>
      </c>
      <c r="F137" s="214">
        <v>0</v>
      </c>
      <c r="G137" s="214">
        <v>0</v>
      </c>
      <c r="H137" s="214">
        <f t="shared" si="16"/>
        <v>0</v>
      </c>
    </row>
    <row r="138" spans="1:8" s="96" customFormat="1" ht="14.1" customHeight="1" x14ac:dyDescent="0.2">
      <c r="A138" s="199"/>
      <c r="B138" s="200" t="s">
        <v>339</v>
      </c>
      <c r="C138" s="214">
        <v>0</v>
      </c>
      <c r="D138" s="214">
        <v>0</v>
      </c>
      <c r="E138" s="214">
        <v>0</v>
      </c>
      <c r="F138" s="214">
        <v>0</v>
      </c>
      <c r="G138" s="214">
        <v>0</v>
      </c>
      <c r="H138" s="214">
        <f t="shared" ref="H138:H158" si="26">+E138-F138</f>
        <v>0</v>
      </c>
    </row>
    <row r="139" spans="1:8" s="96" customFormat="1" ht="14.1" customHeight="1" x14ac:dyDescent="0.2">
      <c r="A139" s="199"/>
      <c r="B139" s="200" t="s">
        <v>340</v>
      </c>
      <c r="C139" s="214">
        <v>0</v>
      </c>
      <c r="D139" s="214">
        <v>0</v>
      </c>
      <c r="E139" s="214">
        <v>0</v>
      </c>
      <c r="F139" s="214">
        <v>0</v>
      </c>
      <c r="G139" s="214">
        <v>0</v>
      </c>
      <c r="H139" s="214">
        <f t="shared" si="26"/>
        <v>0</v>
      </c>
    </row>
    <row r="140" spans="1:8" s="96" customFormat="1" ht="14.1" customHeight="1" x14ac:dyDescent="0.2">
      <c r="A140" s="199"/>
      <c r="B140" s="200" t="s">
        <v>341</v>
      </c>
      <c r="C140" s="214">
        <v>0</v>
      </c>
      <c r="D140" s="214">
        <v>0</v>
      </c>
      <c r="E140" s="214">
        <v>0</v>
      </c>
      <c r="F140" s="214">
        <v>0</v>
      </c>
      <c r="G140" s="214">
        <v>0</v>
      </c>
      <c r="H140" s="214">
        <f t="shared" si="26"/>
        <v>0</v>
      </c>
    </row>
    <row r="141" spans="1:8" s="96" customFormat="1" ht="14.1" customHeight="1" x14ac:dyDescent="0.2">
      <c r="A141" s="199"/>
      <c r="B141" s="200" t="s">
        <v>342</v>
      </c>
      <c r="C141" s="214">
        <v>0</v>
      </c>
      <c r="D141" s="214">
        <v>0</v>
      </c>
      <c r="E141" s="214">
        <v>0</v>
      </c>
      <c r="F141" s="214">
        <v>0</v>
      </c>
      <c r="G141" s="214">
        <v>0</v>
      </c>
      <c r="H141" s="214">
        <f t="shared" si="26"/>
        <v>0</v>
      </c>
    </row>
    <row r="142" spans="1:8" s="96" customFormat="1" ht="14.1" customHeight="1" x14ac:dyDescent="0.2">
      <c r="A142" s="199"/>
      <c r="B142" s="200" t="s">
        <v>343</v>
      </c>
      <c r="C142" s="214">
        <v>0</v>
      </c>
      <c r="D142" s="214">
        <v>0</v>
      </c>
      <c r="E142" s="214">
        <v>0</v>
      </c>
      <c r="F142" s="214">
        <v>0</v>
      </c>
      <c r="G142" s="214">
        <v>0</v>
      </c>
      <c r="H142" s="214">
        <f t="shared" si="26"/>
        <v>0</v>
      </c>
    </row>
    <row r="143" spans="1:8" s="96" customFormat="1" ht="14.1" customHeight="1" x14ac:dyDescent="0.2">
      <c r="A143" s="199"/>
      <c r="B143" s="200" t="s">
        <v>344</v>
      </c>
      <c r="C143" s="214">
        <v>0</v>
      </c>
      <c r="D143" s="214">
        <v>0</v>
      </c>
      <c r="E143" s="214">
        <v>0</v>
      </c>
      <c r="F143" s="214">
        <v>0</v>
      </c>
      <c r="G143" s="214">
        <v>0</v>
      </c>
      <c r="H143" s="214">
        <f t="shared" si="26"/>
        <v>0</v>
      </c>
    </row>
    <row r="144" spans="1:8" s="96" customFormat="1" ht="22.25" x14ac:dyDescent="0.2">
      <c r="A144" s="199"/>
      <c r="B144" s="201" t="s">
        <v>345</v>
      </c>
      <c r="C144" s="214">
        <v>0</v>
      </c>
      <c r="D144" s="214">
        <v>0</v>
      </c>
      <c r="E144" s="214">
        <v>0</v>
      </c>
      <c r="F144" s="214">
        <v>0</v>
      </c>
      <c r="G144" s="214">
        <v>0</v>
      </c>
      <c r="H144" s="214">
        <f t="shared" si="26"/>
        <v>0</v>
      </c>
    </row>
    <row r="145" spans="1:10" s="96" customFormat="1" ht="14.1" customHeight="1" x14ac:dyDescent="0.2">
      <c r="A145" s="479" t="s">
        <v>346</v>
      </c>
      <c r="B145" s="480"/>
      <c r="C145" s="214">
        <f>SUM(C146:C148)</f>
        <v>0</v>
      </c>
      <c r="D145" s="214">
        <f t="shared" ref="D145:G145" si="27">SUM(D146:D148)</f>
        <v>0</v>
      </c>
      <c r="E145" s="214">
        <f t="shared" si="27"/>
        <v>0</v>
      </c>
      <c r="F145" s="214">
        <f t="shared" si="27"/>
        <v>0</v>
      </c>
      <c r="G145" s="214">
        <f t="shared" si="27"/>
        <v>0</v>
      </c>
      <c r="H145" s="214">
        <f t="shared" si="26"/>
        <v>0</v>
      </c>
    </row>
    <row r="146" spans="1:10" s="96" customFormat="1" ht="14.1" customHeight="1" x14ac:dyDescent="0.2">
      <c r="A146" s="199"/>
      <c r="B146" s="200" t="s">
        <v>347</v>
      </c>
      <c r="C146" s="214">
        <v>0</v>
      </c>
      <c r="D146" s="214">
        <v>0</v>
      </c>
      <c r="E146" s="214">
        <v>0</v>
      </c>
      <c r="F146" s="214">
        <v>0</v>
      </c>
      <c r="G146" s="214">
        <v>0</v>
      </c>
      <c r="H146" s="214">
        <f t="shared" si="26"/>
        <v>0</v>
      </c>
    </row>
    <row r="147" spans="1:10" s="96" customFormat="1" ht="14.1" customHeight="1" x14ac:dyDescent="0.2">
      <c r="A147" s="199"/>
      <c r="B147" s="200" t="s">
        <v>348</v>
      </c>
      <c r="C147" s="214">
        <v>0</v>
      </c>
      <c r="D147" s="214">
        <v>0</v>
      </c>
      <c r="E147" s="214">
        <v>0</v>
      </c>
      <c r="F147" s="214">
        <v>0</v>
      </c>
      <c r="G147" s="214">
        <v>0</v>
      </c>
      <c r="H147" s="214">
        <f t="shared" si="26"/>
        <v>0</v>
      </c>
    </row>
    <row r="148" spans="1:10" s="96" customFormat="1" ht="14.1" customHeight="1" x14ac:dyDescent="0.2">
      <c r="A148" s="199"/>
      <c r="B148" s="200" t="s">
        <v>349</v>
      </c>
      <c r="C148" s="214">
        <v>0</v>
      </c>
      <c r="D148" s="214">
        <v>0</v>
      </c>
      <c r="E148" s="214">
        <v>0</v>
      </c>
      <c r="F148" s="214">
        <v>0</v>
      </c>
      <c r="G148" s="214">
        <v>0</v>
      </c>
      <c r="H148" s="214">
        <f t="shared" si="26"/>
        <v>0</v>
      </c>
    </row>
    <row r="149" spans="1:10" s="96" customFormat="1" ht="14.1" customHeight="1" x14ac:dyDescent="0.2">
      <c r="A149" s="479" t="s">
        <v>350</v>
      </c>
      <c r="B149" s="480"/>
      <c r="C149" s="214">
        <f>SUM(C150:C156)</f>
        <v>0</v>
      </c>
      <c r="D149" s="214">
        <f t="shared" ref="D149:G149" si="28">SUM(D150:D156)</f>
        <v>0</v>
      </c>
      <c r="E149" s="214">
        <f t="shared" si="28"/>
        <v>0</v>
      </c>
      <c r="F149" s="214">
        <f t="shared" si="28"/>
        <v>0</v>
      </c>
      <c r="G149" s="214">
        <f t="shared" si="28"/>
        <v>0</v>
      </c>
      <c r="H149" s="214">
        <f t="shared" si="26"/>
        <v>0</v>
      </c>
    </row>
    <row r="150" spans="1:10" s="96" customFormat="1" ht="14.1" customHeight="1" x14ac:dyDescent="0.2">
      <c r="A150" s="199"/>
      <c r="B150" s="200" t="s">
        <v>351</v>
      </c>
      <c r="C150" s="214">
        <v>0</v>
      </c>
      <c r="D150" s="214">
        <v>0</v>
      </c>
      <c r="E150" s="214">
        <v>0</v>
      </c>
      <c r="F150" s="214">
        <v>0</v>
      </c>
      <c r="G150" s="214">
        <v>0</v>
      </c>
      <c r="H150" s="214">
        <f t="shared" si="26"/>
        <v>0</v>
      </c>
    </row>
    <row r="151" spans="1:10" ht="14.1" customHeight="1" x14ac:dyDescent="0.2">
      <c r="A151" s="199"/>
      <c r="B151" s="200" t="s">
        <v>352</v>
      </c>
      <c r="C151" s="214">
        <v>0</v>
      </c>
      <c r="D151" s="214">
        <v>0</v>
      </c>
      <c r="E151" s="214">
        <v>0</v>
      </c>
      <c r="F151" s="214">
        <v>0</v>
      </c>
      <c r="G151" s="214">
        <v>0</v>
      </c>
      <c r="H151" s="214">
        <f t="shared" si="26"/>
        <v>0</v>
      </c>
    </row>
    <row r="152" spans="1:10" ht="14.1" customHeight="1" x14ac:dyDescent="0.2">
      <c r="A152" s="199"/>
      <c r="B152" s="200" t="s">
        <v>353</v>
      </c>
      <c r="C152" s="214">
        <v>0</v>
      </c>
      <c r="D152" s="214">
        <v>0</v>
      </c>
      <c r="E152" s="214">
        <v>0</v>
      </c>
      <c r="F152" s="214">
        <v>0</v>
      </c>
      <c r="G152" s="214">
        <v>0</v>
      </c>
      <c r="H152" s="214">
        <f t="shared" si="26"/>
        <v>0</v>
      </c>
    </row>
    <row r="153" spans="1:10" ht="14.1" customHeight="1" x14ac:dyDescent="0.2">
      <c r="A153" s="199"/>
      <c r="B153" s="200" t="s">
        <v>354</v>
      </c>
      <c r="C153" s="214">
        <v>0</v>
      </c>
      <c r="D153" s="214">
        <v>0</v>
      </c>
      <c r="E153" s="214">
        <v>0</v>
      </c>
      <c r="F153" s="214">
        <v>0</v>
      </c>
      <c r="G153" s="214">
        <v>0</v>
      </c>
      <c r="H153" s="214">
        <f t="shared" si="26"/>
        <v>0</v>
      </c>
    </row>
    <row r="154" spans="1:10" ht="14.1" customHeight="1" x14ac:dyDescent="0.2">
      <c r="A154" s="199"/>
      <c r="B154" s="200" t="s">
        <v>355</v>
      </c>
      <c r="C154" s="214">
        <v>0</v>
      </c>
      <c r="D154" s="214">
        <v>0</v>
      </c>
      <c r="E154" s="214">
        <v>0</v>
      </c>
      <c r="F154" s="214">
        <v>0</v>
      </c>
      <c r="G154" s="214">
        <v>0</v>
      </c>
      <c r="H154" s="214">
        <f t="shared" si="26"/>
        <v>0</v>
      </c>
    </row>
    <row r="155" spans="1:10" ht="14.1" customHeight="1" x14ac:dyDescent="0.2">
      <c r="A155" s="199"/>
      <c r="B155" s="200" t="s">
        <v>356</v>
      </c>
      <c r="C155" s="214">
        <v>0</v>
      </c>
      <c r="D155" s="214">
        <v>0</v>
      </c>
      <c r="E155" s="214">
        <v>0</v>
      </c>
      <c r="F155" s="214">
        <v>0</v>
      </c>
      <c r="G155" s="214">
        <v>0</v>
      </c>
      <c r="H155" s="214">
        <f t="shared" si="26"/>
        <v>0</v>
      </c>
    </row>
    <row r="156" spans="1:10" ht="14.1" customHeight="1" x14ac:dyDescent="0.2">
      <c r="A156" s="199"/>
      <c r="B156" s="200" t="s">
        <v>357</v>
      </c>
      <c r="C156" s="214">
        <v>0</v>
      </c>
      <c r="D156" s="214">
        <v>0</v>
      </c>
      <c r="E156" s="214">
        <v>0</v>
      </c>
      <c r="F156" s="214">
        <v>0</v>
      </c>
      <c r="G156" s="214">
        <v>0</v>
      </c>
      <c r="H156" s="214">
        <f t="shared" si="26"/>
        <v>0</v>
      </c>
    </row>
    <row r="157" spans="1:10" ht="9.85" customHeight="1" x14ac:dyDescent="0.2">
      <c r="A157" s="199"/>
      <c r="B157" s="200"/>
      <c r="C157" s="232"/>
      <c r="D157" s="207"/>
      <c r="E157" s="207"/>
      <c r="F157" s="207"/>
      <c r="G157" s="207"/>
      <c r="H157" s="207"/>
    </row>
    <row r="158" spans="1:10" ht="14.1" customHeight="1" x14ac:dyDescent="0.2">
      <c r="A158" s="477" t="s">
        <v>359</v>
      </c>
      <c r="B158" s="478"/>
      <c r="C158" s="362">
        <f>+C8+C83</f>
        <v>89851842</v>
      </c>
      <c r="D158" s="370">
        <f t="shared" ref="D158:E158" si="29">+D8+D83</f>
        <v>-418720.91000000003</v>
      </c>
      <c r="E158" s="362">
        <f t="shared" si="29"/>
        <v>89433121.090000004</v>
      </c>
      <c r="F158" s="362">
        <f>+F8+F83</f>
        <v>30733409.390000001</v>
      </c>
      <c r="G158" s="362">
        <f>+G8+G83</f>
        <v>30262534.859999999</v>
      </c>
      <c r="H158" s="362">
        <f t="shared" si="26"/>
        <v>58699711.700000003</v>
      </c>
    </row>
    <row r="159" spans="1:10" ht="4.5999999999999996" customHeight="1" thickBot="1" x14ac:dyDescent="0.25">
      <c r="A159" s="202"/>
      <c r="B159" s="203"/>
      <c r="C159" s="234"/>
      <c r="D159" s="235"/>
      <c r="E159" s="235"/>
      <c r="F159" s="235"/>
      <c r="G159" s="235"/>
      <c r="H159" s="235"/>
    </row>
    <row r="160" spans="1:10" x14ac:dyDescent="0.2">
      <c r="C160" s="246"/>
      <c r="D160" s="246"/>
      <c r="E160" s="246"/>
      <c r="F160" s="246"/>
      <c r="G160" s="246"/>
      <c r="H160" s="246"/>
      <c r="J160" s="209"/>
    </row>
    <row r="161" spans="3:10" ht="45.85" customHeight="1" x14ac:dyDescent="0.2"/>
    <row r="163" spans="3:10" x14ac:dyDescent="0.2">
      <c r="C163" s="204"/>
      <c r="D163" s="204"/>
      <c r="E163" s="204"/>
      <c r="F163" s="204"/>
      <c r="G163" s="204"/>
      <c r="H163" s="204"/>
      <c r="I163" s="204"/>
      <c r="J163" s="204"/>
    </row>
    <row r="164" spans="3:10" x14ac:dyDescent="0.2">
      <c r="C164" s="204"/>
      <c r="D164" s="204"/>
      <c r="E164" s="204"/>
      <c r="F164" s="205"/>
      <c r="G164" s="205"/>
      <c r="H164" s="205"/>
      <c r="I164" s="204"/>
      <c r="J164" s="204"/>
    </row>
    <row r="165" spans="3:10" x14ac:dyDescent="0.2">
      <c r="C165" s="204"/>
      <c r="D165" s="204"/>
      <c r="E165" s="204"/>
      <c r="F165" s="205"/>
      <c r="G165" s="205"/>
      <c r="H165" s="205"/>
      <c r="I165" s="204"/>
      <c r="J165" s="204"/>
    </row>
    <row r="166" spans="3:10" x14ac:dyDescent="0.2">
      <c r="C166" s="204"/>
      <c r="D166" s="204"/>
      <c r="E166" s="204"/>
      <c r="F166" s="205"/>
      <c r="G166" s="205"/>
      <c r="H166" s="205"/>
      <c r="I166" s="204"/>
      <c r="J166" s="204"/>
    </row>
    <row r="167" spans="3:10" x14ac:dyDescent="0.2">
      <c r="C167" s="204"/>
      <c r="D167" s="204"/>
      <c r="E167" s="204"/>
      <c r="F167" s="205"/>
      <c r="G167" s="205"/>
      <c r="H167" s="205"/>
      <c r="I167" s="204"/>
      <c r="J167" s="204"/>
    </row>
    <row r="168" spans="3:10" x14ac:dyDescent="0.2">
      <c r="C168" s="206"/>
      <c r="D168" s="204"/>
      <c r="E168" s="206"/>
      <c r="F168" s="205"/>
      <c r="G168" s="205"/>
      <c r="H168" s="205"/>
      <c r="I168" s="206"/>
      <c r="J168" s="206"/>
    </row>
    <row r="169" spans="3:10" x14ac:dyDescent="0.2">
      <c r="C169" s="204"/>
      <c r="D169" s="204"/>
      <c r="E169" s="204"/>
      <c r="F169" s="205"/>
      <c r="G169" s="205"/>
      <c r="H169" s="205"/>
      <c r="I169" s="204"/>
      <c r="J169" s="204"/>
    </row>
    <row r="170" spans="3:10" x14ac:dyDescent="0.2">
      <c r="C170" s="204"/>
      <c r="D170" s="204"/>
      <c r="E170" s="204"/>
      <c r="F170" s="205"/>
      <c r="G170" s="205"/>
      <c r="H170" s="205"/>
      <c r="I170" s="204"/>
      <c r="J170" s="204"/>
    </row>
  </sheetData>
  <mergeCells count="29">
    <mergeCell ref="A47:B47"/>
    <mergeCell ref="A57:B57"/>
    <mergeCell ref="A8:B8"/>
    <mergeCell ref="A9:B9"/>
    <mergeCell ref="A17:B17"/>
    <mergeCell ref="A27:B27"/>
    <mergeCell ref="A37:B37"/>
    <mergeCell ref="A61:B61"/>
    <mergeCell ref="A70:B70"/>
    <mergeCell ref="A74:B74"/>
    <mergeCell ref="A82:B82"/>
    <mergeCell ref="A83:B83"/>
    <mergeCell ref="A158:B158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6:B7"/>
    <mergeCell ref="C6:G6"/>
    <mergeCell ref="H6:H7"/>
    <mergeCell ref="A2:H2"/>
    <mergeCell ref="A3:H3"/>
    <mergeCell ref="A4:H4"/>
    <mergeCell ref="A5:H5"/>
  </mergeCells>
  <pageMargins left="0.55000000000000004" right="0.12" top="0.55118110236220474" bottom="0.39370078740157483" header="0.47244094488188981" footer="0.39370078740157483"/>
  <pageSetup scale="77" fitToHeight="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topLeftCell="A61" zoomScale="110" zoomScaleNormal="110" zoomScaleSheetLayoutView="77" workbookViewId="0">
      <selection activeCell="B30" sqref="B30"/>
    </sheetView>
  </sheetViews>
  <sheetFormatPr baseColWidth="10" defaultRowHeight="15.05" x14ac:dyDescent="0.3"/>
  <cols>
    <col min="1" max="1" width="2.6640625" customWidth="1"/>
    <col min="2" max="2" width="41.109375" customWidth="1"/>
    <col min="3" max="7" width="13.5546875" customWidth="1"/>
    <col min="8" max="8" width="13.6640625" customWidth="1"/>
    <col min="9" max="9" width="2.77734375" customWidth="1"/>
  </cols>
  <sheetData>
    <row r="1" spans="2:8" ht="11.3" customHeight="1" x14ac:dyDescent="0.3">
      <c r="B1" s="40"/>
      <c r="C1" s="41"/>
      <c r="D1" s="185" t="s">
        <v>423</v>
      </c>
      <c r="E1" s="41"/>
      <c r="F1" s="41"/>
      <c r="G1" s="41"/>
      <c r="H1" s="42"/>
    </row>
    <row r="2" spans="2:8" ht="11.3" customHeight="1" x14ac:dyDescent="0.3">
      <c r="B2" s="391" t="s">
        <v>415</v>
      </c>
      <c r="C2" s="486"/>
      <c r="D2" s="486"/>
      <c r="E2" s="486"/>
      <c r="F2" s="486"/>
      <c r="G2" s="486"/>
      <c r="H2" s="392"/>
    </row>
    <row r="3" spans="2:8" ht="11.3" customHeight="1" x14ac:dyDescent="0.3">
      <c r="B3" s="391" t="s">
        <v>360</v>
      </c>
      <c r="C3" s="486"/>
      <c r="D3" s="486"/>
      <c r="E3" s="486"/>
      <c r="F3" s="486"/>
      <c r="G3" s="486"/>
      <c r="H3" s="392"/>
    </row>
    <row r="4" spans="2:8" ht="11.3" customHeight="1" x14ac:dyDescent="0.3">
      <c r="B4" s="391" t="s">
        <v>465</v>
      </c>
      <c r="C4" s="486"/>
      <c r="D4" s="486"/>
      <c r="E4" s="486"/>
      <c r="F4" s="486"/>
      <c r="G4" s="486"/>
      <c r="H4" s="392"/>
    </row>
    <row r="5" spans="2:8" ht="11.3" customHeight="1" thickBot="1" x14ac:dyDescent="0.35">
      <c r="B5" s="487" t="s">
        <v>0</v>
      </c>
      <c r="C5" s="488"/>
      <c r="D5" s="488"/>
      <c r="E5" s="488"/>
      <c r="F5" s="488"/>
      <c r="G5" s="488"/>
      <c r="H5" s="489"/>
    </row>
    <row r="6" spans="2:8" ht="11.3" customHeight="1" thickBot="1" x14ac:dyDescent="0.35">
      <c r="B6" s="424" t="s">
        <v>1</v>
      </c>
      <c r="C6" s="490" t="s">
        <v>280</v>
      </c>
      <c r="D6" s="491"/>
      <c r="E6" s="491"/>
      <c r="F6" s="491"/>
      <c r="G6" s="492"/>
      <c r="H6" s="424" t="s">
        <v>281</v>
      </c>
    </row>
    <row r="7" spans="2:8" ht="22.6" customHeight="1" thickBot="1" x14ac:dyDescent="0.35">
      <c r="B7" s="425"/>
      <c r="C7" s="1" t="s">
        <v>176</v>
      </c>
      <c r="D7" s="1" t="s">
        <v>216</v>
      </c>
      <c r="E7" s="1" t="s">
        <v>217</v>
      </c>
      <c r="F7" s="1" t="s">
        <v>177</v>
      </c>
      <c r="G7" s="1" t="s">
        <v>193</v>
      </c>
      <c r="H7" s="425"/>
    </row>
    <row r="8" spans="2:8" ht="12.8" customHeight="1" x14ac:dyDescent="0.3">
      <c r="B8" s="131" t="s">
        <v>361</v>
      </c>
      <c r="C8" s="132">
        <f>C10</f>
        <v>18068931</v>
      </c>
      <c r="D8" s="375">
        <f>SUM(D10)</f>
        <v>-418720.91</v>
      </c>
      <c r="E8" s="132">
        <f t="shared" ref="E8:H8" si="0">E10</f>
        <v>17650210.089999996</v>
      </c>
      <c r="F8" s="132">
        <f t="shared" si="0"/>
        <v>6726354.1100000003</v>
      </c>
      <c r="G8" s="132">
        <f t="shared" si="0"/>
        <v>6708073.1100000003</v>
      </c>
      <c r="H8" s="132">
        <f t="shared" si="0"/>
        <v>10923855.979999999</v>
      </c>
    </row>
    <row r="9" spans="2:8" ht="12.6" customHeight="1" x14ac:dyDescent="0.3">
      <c r="B9" s="133" t="s">
        <v>448</v>
      </c>
      <c r="C9" s="134"/>
      <c r="D9" s="134"/>
      <c r="E9" s="134"/>
      <c r="F9" s="134"/>
      <c r="G9" s="134"/>
      <c r="H9" s="134"/>
    </row>
    <row r="10" spans="2:8" ht="12.6" customHeight="1" x14ac:dyDescent="0.3">
      <c r="B10" s="363" t="s">
        <v>452</v>
      </c>
      <c r="C10" s="137">
        <f>SUM(C11:C29)</f>
        <v>18068931</v>
      </c>
      <c r="D10" s="374">
        <f t="shared" ref="D10" si="1">SUM(D11:D29)</f>
        <v>-418720.91</v>
      </c>
      <c r="E10" s="137">
        <f>SUM(E11:E29)</f>
        <v>17650210.089999996</v>
      </c>
      <c r="F10" s="137">
        <f>SUM(F11:F29)</f>
        <v>6726354.1100000003</v>
      </c>
      <c r="G10" s="137">
        <f>SUM(G11:G29)</f>
        <v>6708073.1100000003</v>
      </c>
      <c r="H10" s="137">
        <f>SUM(H11:H29)</f>
        <v>10923855.979999999</v>
      </c>
    </row>
    <row r="11" spans="2:8" ht="12.6" customHeight="1" x14ac:dyDescent="0.3">
      <c r="B11" s="138" t="s">
        <v>424</v>
      </c>
      <c r="C11" s="136">
        <v>933437.12</v>
      </c>
      <c r="D11" s="134">
        <v>0</v>
      </c>
      <c r="E11" s="376">
        <f t="shared" ref="E11:E29" si="2">C11+D11</f>
        <v>933437.12</v>
      </c>
      <c r="F11" s="134">
        <v>409094.56</v>
      </c>
      <c r="G11" s="134">
        <v>409094.56</v>
      </c>
      <c r="H11" s="134">
        <f>E11-F11</f>
        <v>524342.56000000006</v>
      </c>
    </row>
    <row r="12" spans="2:8" ht="12.6" customHeight="1" x14ac:dyDescent="0.3">
      <c r="B12" s="140" t="s">
        <v>442</v>
      </c>
      <c r="C12" s="136">
        <v>725692.94</v>
      </c>
      <c r="D12" s="134">
        <v>-30000</v>
      </c>
      <c r="E12" s="376">
        <f t="shared" si="2"/>
        <v>695692.94</v>
      </c>
      <c r="F12" s="134">
        <v>314747.3</v>
      </c>
      <c r="G12" s="134">
        <v>314747.3</v>
      </c>
      <c r="H12" s="134">
        <f>E12-F12</f>
        <v>380945.63999999996</v>
      </c>
    </row>
    <row r="13" spans="2:8" ht="12.6" customHeight="1" x14ac:dyDescent="0.3">
      <c r="B13" s="140" t="s">
        <v>425</v>
      </c>
      <c r="C13" s="136">
        <v>752439.55</v>
      </c>
      <c r="D13" s="134">
        <v>-40987</v>
      </c>
      <c r="E13" s="376">
        <f t="shared" si="2"/>
        <v>711452.55</v>
      </c>
      <c r="F13" s="134">
        <v>282733.24</v>
      </c>
      <c r="G13" s="134">
        <v>282733.24</v>
      </c>
      <c r="H13" s="134">
        <f t="shared" ref="H13:H29" si="3">E13-F13</f>
        <v>428719.31000000006</v>
      </c>
    </row>
    <row r="14" spans="2:8" ht="12.6" customHeight="1" x14ac:dyDescent="0.3">
      <c r="B14" s="140" t="s">
        <v>426</v>
      </c>
      <c r="C14" s="136">
        <v>713976.46</v>
      </c>
      <c r="D14" s="134">
        <v>-10000</v>
      </c>
      <c r="E14" s="376">
        <f t="shared" si="2"/>
        <v>703976.46</v>
      </c>
      <c r="F14" s="134">
        <v>318033.44</v>
      </c>
      <c r="G14" s="134">
        <v>318033.44</v>
      </c>
      <c r="H14" s="134">
        <f t="shared" si="3"/>
        <v>385943.01999999996</v>
      </c>
    </row>
    <row r="15" spans="2:8" ht="12.6" customHeight="1" x14ac:dyDescent="0.3">
      <c r="B15" s="138" t="s">
        <v>427</v>
      </c>
      <c r="C15" s="136">
        <v>4053329.3</v>
      </c>
      <c r="D15" s="134">
        <v>-326233.90999999997</v>
      </c>
      <c r="E15" s="376">
        <f t="shared" si="2"/>
        <v>3727095.3899999997</v>
      </c>
      <c r="F15" s="134">
        <v>1320872.46</v>
      </c>
      <c r="G15" s="134">
        <v>1302591.46</v>
      </c>
      <c r="H15" s="134">
        <f t="shared" si="3"/>
        <v>2406222.9299999997</v>
      </c>
    </row>
    <row r="16" spans="2:8" ht="12.6" customHeight="1" x14ac:dyDescent="0.3">
      <c r="B16" s="140" t="s">
        <v>428</v>
      </c>
      <c r="C16" s="136">
        <v>247112.37</v>
      </c>
      <c r="D16" s="134">
        <v>0</v>
      </c>
      <c r="E16" s="376">
        <f t="shared" si="2"/>
        <v>247112.37</v>
      </c>
      <c r="F16" s="134">
        <v>106107.12</v>
      </c>
      <c r="G16" s="134">
        <v>106107.12</v>
      </c>
      <c r="H16" s="134">
        <f t="shared" si="3"/>
        <v>141005.25</v>
      </c>
    </row>
    <row r="17" spans="2:8" ht="12.6" customHeight="1" x14ac:dyDescent="0.3">
      <c r="B17" s="140" t="s">
        <v>429</v>
      </c>
      <c r="C17" s="136">
        <v>85381.6</v>
      </c>
      <c r="D17" s="134">
        <v>0</v>
      </c>
      <c r="E17" s="376">
        <f t="shared" si="2"/>
        <v>85381.6</v>
      </c>
      <c r="F17" s="134">
        <v>39190.800000000003</v>
      </c>
      <c r="G17" s="134">
        <v>39190.800000000003</v>
      </c>
      <c r="H17" s="134">
        <f t="shared" si="3"/>
        <v>46190.8</v>
      </c>
    </row>
    <row r="18" spans="2:8" ht="12.6" customHeight="1" x14ac:dyDescent="0.3">
      <c r="B18" s="138" t="s">
        <v>478</v>
      </c>
      <c r="C18" s="136">
        <v>600124.51</v>
      </c>
      <c r="D18" s="134">
        <v>-20000</v>
      </c>
      <c r="E18" s="376">
        <f t="shared" si="2"/>
        <v>580124.51</v>
      </c>
      <c r="F18" s="134">
        <v>200907.33</v>
      </c>
      <c r="G18" s="134">
        <v>200907.33</v>
      </c>
      <c r="H18" s="134">
        <f t="shared" si="3"/>
        <v>379217.18000000005</v>
      </c>
    </row>
    <row r="19" spans="2:8" ht="12.6" customHeight="1" x14ac:dyDescent="0.3">
      <c r="B19" s="140" t="s">
        <v>479</v>
      </c>
      <c r="C19" s="136">
        <v>626490.25</v>
      </c>
      <c r="D19" s="134">
        <v>0</v>
      </c>
      <c r="E19" s="376">
        <f t="shared" si="2"/>
        <v>626490.25</v>
      </c>
      <c r="F19" s="134">
        <v>223626.38</v>
      </c>
      <c r="G19" s="134">
        <v>223626.38</v>
      </c>
      <c r="H19" s="134">
        <f t="shared" si="3"/>
        <v>402863.87</v>
      </c>
    </row>
    <row r="20" spans="2:8" ht="12.6" customHeight="1" x14ac:dyDescent="0.3">
      <c r="B20" s="140" t="s">
        <v>480</v>
      </c>
      <c r="C20" s="136">
        <v>2157321.0299999998</v>
      </c>
      <c r="D20" s="134">
        <v>0</v>
      </c>
      <c r="E20" s="376">
        <f t="shared" si="2"/>
        <v>2157321.0299999998</v>
      </c>
      <c r="F20" s="134">
        <v>1220581</v>
      </c>
      <c r="G20" s="134">
        <v>1220581</v>
      </c>
      <c r="H20" s="134">
        <f t="shared" si="3"/>
        <v>936740.0299999998</v>
      </c>
    </row>
    <row r="21" spans="2:8" ht="12.6" customHeight="1" x14ac:dyDescent="0.3">
      <c r="B21" s="140" t="s">
        <v>481</v>
      </c>
      <c r="C21" s="136">
        <v>941670.18</v>
      </c>
      <c r="D21" s="134">
        <v>0</v>
      </c>
      <c r="E21" s="376">
        <f t="shared" si="2"/>
        <v>941670.18</v>
      </c>
      <c r="F21" s="134">
        <v>275950</v>
      </c>
      <c r="G21" s="134">
        <v>275950</v>
      </c>
      <c r="H21" s="134">
        <f t="shared" si="3"/>
        <v>665720.18000000005</v>
      </c>
    </row>
    <row r="22" spans="2:8" ht="12.6" customHeight="1" x14ac:dyDescent="0.3">
      <c r="B22" s="140" t="s">
        <v>482</v>
      </c>
      <c r="C22" s="136">
        <v>1208358.08</v>
      </c>
      <c r="D22" s="134">
        <v>1000</v>
      </c>
      <c r="E22" s="376">
        <f t="shared" si="2"/>
        <v>1209358.08</v>
      </c>
      <c r="F22" s="134">
        <v>317050.40000000002</v>
      </c>
      <c r="G22" s="134">
        <v>317050.40000000002</v>
      </c>
      <c r="H22" s="134">
        <f t="shared" si="3"/>
        <v>892307.68</v>
      </c>
    </row>
    <row r="23" spans="2:8" ht="12.6" customHeight="1" x14ac:dyDescent="0.3">
      <c r="B23" s="140" t="s">
        <v>483</v>
      </c>
      <c r="C23" s="136">
        <v>856304</v>
      </c>
      <c r="D23" s="134">
        <v>0</v>
      </c>
      <c r="E23" s="376">
        <f t="shared" si="2"/>
        <v>856304</v>
      </c>
      <c r="F23" s="134">
        <v>295890.38</v>
      </c>
      <c r="G23" s="134">
        <v>295890.38</v>
      </c>
      <c r="H23" s="134">
        <f t="shared" si="3"/>
        <v>560413.62</v>
      </c>
    </row>
    <row r="24" spans="2:8" ht="12.6" customHeight="1" x14ac:dyDescent="0.3">
      <c r="B24" s="138" t="s">
        <v>484</v>
      </c>
      <c r="C24" s="136">
        <v>799751.77</v>
      </c>
      <c r="D24" s="134">
        <v>0</v>
      </c>
      <c r="E24" s="376">
        <f t="shared" si="2"/>
        <v>799751.77</v>
      </c>
      <c r="F24" s="134">
        <v>270994</v>
      </c>
      <c r="G24" s="134">
        <v>270994</v>
      </c>
      <c r="H24" s="134">
        <f t="shared" si="3"/>
        <v>528757.77</v>
      </c>
    </row>
    <row r="25" spans="2:8" ht="12.6" customHeight="1" x14ac:dyDescent="0.3">
      <c r="B25" s="140" t="s">
        <v>485</v>
      </c>
      <c r="C25" s="136">
        <v>1376585.27</v>
      </c>
      <c r="D25" s="134">
        <v>0</v>
      </c>
      <c r="E25" s="376">
        <f t="shared" si="2"/>
        <v>1376585.27</v>
      </c>
      <c r="F25" s="134">
        <v>508713</v>
      </c>
      <c r="G25" s="134">
        <v>508713</v>
      </c>
      <c r="H25" s="134">
        <f t="shared" si="3"/>
        <v>867872.27</v>
      </c>
    </row>
    <row r="26" spans="2:8" ht="12.6" customHeight="1" x14ac:dyDescent="0.3">
      <c r="B26" s="138" t="s">
        <v>486</v>
      </c>
      <c r="C26" s="136">
        <v>652621</v>
      </c>
      <c r="D26" s="134">
        <v>0</v>
      </c>
      <c r="E26" s="376">
        <f t="shared" si="2"/>
        <v>652621</v>
      </c>
      <c r="F26" s="134">
        <v>248924</v>
      </c>
      <c r="G26" s="134">
        <v>248924</v>
      </c>
      <c r="H26" s="134">
        <f t="shared" si="3"/>
        <v>403697</v>
      </c>
    </row>
    <row r="27" spans="2:8" ht="12.6" customHeight="1" x14ac:dyDescent="0.3">
      <c r="B27" s="138" t="s">
        <v>487</v>
      </c>
      <c r="C27" s="136">
        <v>329815</v>
      </c>
      <c r="D27" s="134">
        <v>7500</v>
      </c>
      <c r="E27" s="376">
        <f t="shared" si="2"/>
        <v>337315</v>
      </c>
      <c r="F27" s="134">
        <v>76063.320000000007</v>
      </c>
      <c r="G27" s="134">
        <v>76063.320000000007</v>
      </c>
      <c r="H27" s="134">
        <f t="shared" si="3"/>
        <v>261251.68</v>
      </c>
    </row>
    <row r="28" spans="2:8" ht="12.6" customHeight="1" x14ac:dyDescent="0.3">
      <c r="B28" s="138" t="s">
        <v>488</v>
      </c>
      <c r="C28" s="136">
        <v>135835</v>
      </c>
      <c r="D28" s="134">
        <v>0</v>
      </c>
      <c r="E28" s="376">
        <f t="shared" si="2"/>
        <v>135835</v>
      </c>
      <c r="F28" s="134">
        <v>36239</v>
      </c>
      <c r="G28" s="134">
        <v>36239</v>
      </c>
      <c r="H28" s="134">
        <f t="shared" si="3"/>
        <v>99596</v>
      </c>
    </row>
    <row r="29" spans="2:8" ht="12.6" customHeight="1" x14ac:dyDescent="0.3">
      <c r="B29" s="138" t="s">
        <v>489</v>
      </c>
      <c r="C29" s="136">
        <v>872685.57</v>
      </c>
      <c r="D29" s="134">
        <v>0</v>
      </c>
      <c r="E29" s="376">
        <f t="shared" si="2"/>
        <v>872685.57</v>
      </c>
      <c r="F29" s="134">
        <v>260636.38</v>
      </c>
      <c r="G29" s="134">
        <v>260636.38</v>
      </c>
      <c r="H29" s="134">
        <f t="shared" si="3"/>
        <v>612049.18999999994</v>
      </c>
    </row>
    <row r="30" spans="2:8" ht="12.6" customHeight="1" x14ac:dyDescent="0.3">
      <c r="B30" s="133" t="s">
        <v>362</v>
      </c>
      <c r="C30" s="137">
        <f>C32+C54</f>
        <v>71782911</v>
      </c>
      <c r="D30" s="137">
        <f>D32+D54</f>
        <v>0</v>
      </c>
      <c r="E30" s="137">
        <f t="shared" ref="E30:G30" si="4">E32+E54</f>
        <v>71782911</v>
      </c>
      <c r="F30" s="137">
        <f t="shared" si="4"/>
        <v>24007055.279999997</v>
      </c>
      <c r="G30" s="137">
        <f t="shared" si="4"/>
        <v>23554461.75</v>
      </c>
      <c r="H30" s="137">
        <f>H32+H54</f>
        <v>47775855.720000006</v>
      </c>
    </row>
    <row r="31" spans="2:8" ht="10.5" customHeight="1" x14ac:dyDescent="0.3">
      <c r="B31" s="133" t="s">
        <v>477</v>
      </c>
      <c r="C31" s="136"/>
      <c r="D31" s="134"/>
      <c r="E31" s="134"/>
      <c r="F31" s="134"/>
      <c r="G31" s="134"/>
      <c r="H31" s="134"/>
    </row>
    <row r="32" spans="2:8" ht="12.6" customHeight="1" x14ac:dyDescent="0.3">
      <c r="B32" s="363" t="s">
        <v>451</v>
      </c>
      <c r="C32" s="137">
        <f t="shared" ref="C32:H32" si="5">SUM(C33:C52)</f>
        <v>67149197</v>
      </c>
      <c r="D32" s="137">
        <f>SUM(D33:D52)</f>
        <v>0</v>
      </c>
      <c r="E32" s="137">
        <f t="shared" si="5"/>
        <v>67149197</v>
      </c>
      <c r="F32" s="137">
        <f t="shared" si="5"/>
        <v>24007055.279999997</v>
      </c>
      <c r="G32" s="137">
        <f t="shared" si="5"/>
        <v>23554461.75</v>
      </c>
      <c r="H32" s="137">
        <f t="shared" si="5"/>
        <v>43142141.720000006</v>
      </c>
    </row>
    <row r="33" spans="2:8" ht="12.6" customHeight="1" x14ac:dyDescent="0.3">
      <c r="B33" s="138" t="s">
        <v>424</v>
      </c>
      <c r="C33" s="136">
        <v>2101736.62</v>
      </c>
      <c r="D33" s="134">
        <v>0</v>
      </c>
      <c r="E33" s="134">
        <v>2101736.62</v>
      </c>
      <c r="F33" s="134">
        <v>667428.68000000005</v>
      </c>
      <c r="G33" s="134">
        <v>660692.6</v>
      </c>
      <c r="H33" s="134">
        <f t="shared" ref="H33:H52" si="6">E33-F33</f>
        <v>1434307.94</v>
      </c>
    </row>
    <row r="34" spans="2:8" ht="12.6" customHeight="1" x14ac:dyDescent="0.3">
      <c r="B34" s="139" t="s">
        <v>442</v>
      </c>
      <c r="C34" s="136">
        <v>3624502.92</v>
      </c>
      <c r="D34" s="134">
        <v>0</v>
      </c>
      <c r="E34" s="134">
        <v>3624502.92</v>
      </c>
      <c r="F34" s="134">
        <v>1169926.73</v>
      </c>
      <c r="G34" s="134">
        <v>1152011.45</v>
      </c>
      <c r="H34" s="134">
        <f t="shared" si="6"/>
        <v>2454576.19</v>
      </c>
    </row>
    <row r="35" spans="2:8" ht="12.6" customHeight="1" x14ac:dyDescent="0.3">
      <c r="B35" s="138" t="s">
        <v>425</v>
      </c>
      <c r="C35" s="136">
        <v>1562321.06</v>
      </c>
      <c r="D35" s="134">
        <v>0</v>
      </c>
      <c r="E35" s="134">
        <v>1562321.06</v>
      </c>
      <c r="F35" s="134">
        <v>421091.23</v>
      </c>
      <c r="G35" s="134">
        <v>416200.35</v>
      </c>
      <c r="H35" s="134">
        <f t="shared" si="6"/>
        <v>1141229.83</v>
      </c>
    </row>
    <row r="36" spans="2:8" ht="12.6" customHeight="1" x14ac:dyDescent="0.3">
      <c r="B36" s="138" t="s">
        <v>426</v>
      </c>
      <c r="C36" s="136">
        <v>5511237.7199999997</v>
      </c>
      <c r="D36" s="134">
        <v>0</v>
      </c>
      <c r="E36" s="134">
        <v>5511237.7199999997</v>
      </c>
      <c r="F36" s="134">
        <v>2095037.83</v>
      </c>
      <c r="G36" s="134">
        <v>2053333.67</v>
      </c>
      <c r="H36" s="134">
        <f t="shared" si="6"/>
        <v>3416199.8899999997</v>
      </c>
    </row>
    <row r="37" spans="2:8" ht="12.6" customHeight="1" x14ac:dyDescent="0.3">
      <c r="B37" s="138" t="s">
        <v>427</v>
      </c>
      <c r="C37" s="136">
        <v>14673880.630000001</v>
      </c>
      <c r="D37" s="134">
        <v>-128191.37</v>
      </c>
      <c r="E37" s="134">
        <v>14545689.260000002</v>
      </c>
      <c r="F37" s="134">
        <v>5226118.4000000004</v>
      </c>
      <c r="G37" s="134">
        <v>5022273.43</v>
      </c>
      <c r="H37" s="134">
        <f t="shared" si="6"/>
        <v>9319570.8600000013</v>
      </c>
    </row>
    <row r="38" spans="2:8" ht="12.6" customHeight="1" x14ac:dyDescent="0.3">
      <c r="B38" s="138" t="s">
        <v>428</v>
      </c>
      <c r="C38" s="136">
        <v>1483088.87</v>
      </c>
      <c r="D38" s="134">
        <v>0</v>
      </c>
      <c r="E38" s="134">
        <v>1483088.87</v>
      </c>
      <c r="F38" s="134">
        <v>300132.53000000003</v>
      </c>
      <c r="G38" s="134">
        <v>295394.09000000003</v>
      </c>
      <c r="H38" s="134">
        <f t="shared" si="6"/>
        <v>1182956.3400000001</v>
      </c>
    </row>
    <row r="39" spans="2:8" ht="12.6" customHeight="1" x14ac:dyDescent="0.3">
      <c r="B39" s="138" t="s">
        <v>429</v>
      </c>
      <c r="C39" s="136">
        <v>578163.09</v>
      </c>
      <c r="D39" s="134">
        <v>0</v>
      </c>
      <c r="E39" s="134">
        <v>578163.09</v>
      </c>
      <c r="F39" s="134">
        <v>106924.79</v>
      </c>
      <c r="G39" s="134">
        <v>104956.83</v>
      </c>
      <c r="H39" s="134">
        <f t="shared" si="6"/>
        <v>471238.3</v>
      </c>
    </row>
    <row r="40" spans="2:8" ht="12.6" customHeight="1" x14ac:dyDescent="0.3">
      <c r="B40" s="138" t="s">
        <v>449</v>
      </c>
      <c r="C40" s="136">
        <v>0</v>
      </c>
      <c r="D40" s="136">
        <v>0</v>
      </c>
      <c r="E40" s="134">
        <v>0</v>
      </c>
      <c r="F40" s="136">
        <v>0</v>
      </c>
      <c r="G40" s="136">
        <v>0</v>
      </c>
      <c r="H40" s="134">
        <f t="shared" si="6"/>
        <v>0</v>
      </c>
    </row>
    <row r="41" spans="2:8" ht="12.6" customHeight="1" x14ac:dyDescent="0.3">
      <c r="B41" s="138" t="s">
        <v>430</v>
      </c>
      <c r="C41" s="136">
        <v>2515844</v>
      </c>
      <c r="D41" s="134">
        <v>0</v>
      </c>
      <c r="E41" s="134">
        <v>2515844</v>
      </c>
      <c r="F41" s="134">
        <v>986700.27</v>
      </c>
      <c r="G41" s="134">
        <v>970558.83</v>
      </c>
      <c r="H41" s="134">
        <f t="shared" si="6"/>
        <v>1529143.73</v>
      </c>
    </row>
    <row r="42" spans="2:8" ht="12.6" customHeight="1" x14ac:dyDescent="0.3">
      <c r="B42" s="138" t="s">
        <v>431</v>
      </c>
      <c r="C42" s="136">
        <v>3819403.12</v>
      </c>
      <c r="D42" s="134">
        <v>68691.37</v>
      </c>
      <c r="E42" s="134">
        <v>3888094.49</v>
      </c>
      <c r="F42" s="134">
        <v>1424172.22</v>
      </c>
      <c r="G42" s="134">
        <v>1400927.54</v>
      </c>
      <c r="H42" s="134">
        <f t="shared" si="6"/>
        <v>2463922.2700000005</v>
      </c>
    </row>
    <row r="43" spans="2:8" ht="12.6" customHeight="1" x14ac:dyDescent="0.3">
      <c r="B43" s="140" t="s">
        <v>432</v>
      </c>
      <c r="C43" s="136">
        <v>6427749.5099999998</v>
      </c>
      <c r="D43" s="134">
        <v>-25000</v>
      </c>
      <c r="E43" s="134">
        <v>6402749.5099999998</v>
      </c>
      <c r="F43" s="134">
        <v>2722662.34</v>
      </c>
      <c r="G43" s="134">
        <v>2693362.02</v>
      </c>
      <c r="H43" s="134">
        <f t="shared" si="6"/>
        <v>3680087.17</v>
      </c>
    </row>
    <row r="44" spans="2:8" ht="12.6" customHeight="1" x14ac:dyDescent="0.3">
      <c r="B44" s="140" t="s">
        <v>441</v>
      </c>
      <c r="C44" s="136">
        <v>2831579.12</v>
      </c>
      <c r="D44" s="134">
        <v>0</v>
      </c>
      <c r="E44" s="134">
        <v>2831579.12</v>
      </c>
      <c r="F44" s="134">
        <v>1032730</v>
      </c>
      <c r="G44" s="134">
        <v>1020085.04</v>
      </c>
      <c r="H44" s="134">
        <f t="shared" si="6"/>
        <v>1798849.12</v>
      </c>
    </row>
    <row r="45" spans="2:8" ht="12.6" customHeight="1" x14ac:dyDescent="0.3">
      <c r="B45" s="140" t="s">
        <v>433</v>
      </c>
      <c r="C45" s="136">
        <v>4057804.63</v>
      </c>
      <c r="D45" s="134">
        <v>25000</v>
      </c>
      <c r="E45" s="134">
        <v>4082804.63</v>
      </c>
      <c r="F45" s="134">
        <v>1577408.15</v>
      </c>
      <c r="G45" s="134">
        <v>1559981.71</v>
      </c>
      <c r="H45" s="134">
        <f t="shared" si="6"/>
        <v>2505396.48</v>
      </c>
    </row>
    <row r="46" spans="2:8" ht="12.6" customHeight="1" x14ac:dyDescent="0.3">
      <c r="B46" s="140" t="s">
        <v>434</v>
      </c>
      <c r="C46" s="136">
        <v>3515307.92</v>
      </c>
      <c r="D46" s="134">
        <v>3500</v>
      </c>
      <c r="E46" s="134">
        <v>3518807.92</v>
      </c>
      <c r="F46" s="134">
        <v>1351039.5</v>
      </c>
      <c r="G46" s="134">
        <v>1335731.26</v>
      </c>
      <c r="H46" s="134">
        <f t="shared" si="6"/>
        <v>2167768.42</v>
      </c>
    </row>
    <row r="47" spans="2:8" ht="12.6" customHeight="1" x14ac:dyDescent="0.3">
      <c r="B47" s="140" t="s">
        <v>435</v>
      </c>
      <c r="C47" s="136">
        <v>2519655.0299999998</v>
      </c>
      <c r="D47" s="134">
        <v>1000</v>
      </c>
      <c r="E47" s="134">
        <v>2520655.0299999998</v>
      </c>
      <c r="F47" s="134">
        <v>759516.58</v>
      </c>
      <c r="G47" s="134">
        <v>748857.3</v>
      </c>
      <c r="H47" s="134">
        <f t="shared" si="6"/>
        <v>1761138.4499999997</v>
      </c>
    </row>
    <row r="48" spans="2:8" ht="12.6" customHeight="1" x14ac:dyDescent="0.3">
      <c r="B48" s="138" t="s">
        <v>436</v>
      </c>
      <c r="C48" s="136">
        <v>4493926.78</v>
      </c>
      <c r="D48" s="134">
        <v>55000</v>
      </c>
      <c r="E48" s="134">
        <v>4548926.78</v>
      </c>
      <c r="F48" s="134">
        <v>1932201.59</v>
      </c>
      <c r="G48" s="134">
        <v>1913835.47</v>
      </c>
      <c r="H48" s="134">
        <f t="shared" si="6"/>
        <v>2616725.1900000004</v>
      </c>
    </row>
    <row r="49" spans="2:8" ht="12.6" customHeight="1" x14ac:dyDescent="0.3">
      <c r="B49" s="140" t="s">
        <v>437</v>
      </c>
      <c r="C49" s="136">
        <v>2347045.39</v>
      </c>
      <c r="D49" s="134">
        <v>0</v>
      </c>
      <c r="E49" s="134">
        <v>2347045.39</v>
      </c>
      <c r="F49" s="134">
        <v>601190.40000000002</v>
      </c>
      <c r="G49" s="134">
        <v>594495.84</v>
      </c>
      <c r="H49" s="134">
        <f t="shared" si="6"/>
        <v>1745854.9900000002</v>
      </c>
    </row>
    <row r="50" spans="2:8" ht="12.6" customHeight="1" x14ac:dyDescent="0.3">
      <c r="B50" s="138" t="s">
        <v>438</v>
      </c>
      <c r="C50" s="136">
        <v>1781248.41</v>
      </c>
      <c r="D50" s="134">
        <v>0</v>
      </c>
      <c r="E50" s="134">
        <v>1781248.41</v>
      </c>
      <c r="F50" s="134">
        <v>456384.36</v>
      </c>
      <c r="G50" s="134">
        <v>448858.88</v>
      </c>
      <c r="H50" s="134">
        <f t="shared" si="6"/>
        <v>1324864.0499999998</v>
      </c>
    </row>
    <row r="51" spans="2:8" ht="12.6" customHeight="1" x14ac:dyDescent="0.3">
      <c r="B51" s="138" t="s">
        <v>439</v>
      </c>
      <c r="C51" s="136">
        <v>1090107.07</v>
      </c>
      <c r="D51" s="134">
        <v>0</v>
      </c>
      <c r="E51" s="134">
        <v>1090107.07</v>
      </c>
      <c r="F51" s="134">
        <v>282190.42</v>
      </c>
      <c r="G51" s="134">
        <v>278289.78000000003</v>
      </c>
      <c r="H51" s="134">
        <f t="shared" si="6"/>
        <v>807916.65000000014</v>
      </c>
    </row>
    <row r="52" spans="2:8" ht="12.6" customHeight="1" x14ac:dyDescent="0.3">
      <c r="B52" s="138" t="s">
        <v>440</v>
      </c>
      <c r="C52" s="136">
        <v>2214595.11</v>
      </c>
      <c r="D52" s="134">
        <v>0</v>
      </c>
      <c r="E52" s="134">
        <v>2214595.11</v>
      </c>
      <c r="F52" s="134">
        <v>894199.26</v>
      </c>
      <c r="G52" s="134">
        <v>884615.66</v>
      </c>
      <c r="H52" s="134">
        <f t="shared" si="6"/>
        <v>1320395.8499999999</v>
      </c>
    </row>
    <row r="53" spans="2:8" ht="2.95" customHeight="1" x14ac:dyDescent="0.3">
      <c r="B53" s="141"/>
      <c r="C53" s="136"/>
      <c r="D53" s="134"/>
      <c r="E53" s="134"/>
      <c r="F53" s="134"/>
      <c r="G53" s="134"/>
      <c r="H53" s="134"/>
    </row>
    <row r="54" spans="2:8" ht="13.45" customHeight="1" x14ac:dyDescent="0.3">
      <c r="B54" s="363" t="s">
        <v>461</v>
      </c>
      <c r="C54" s="137">
        <f t="shared" ref="C54:H54" si="7">SUM(C55:C65)</f>
        <v>4633714</v>
      </c>
      <c r="D54" s="137">
        <f t="shared" si="7"/>
        <v>0</v>
      </c>
      <c r="E54" s="137">
        <f t="shared" si="7"/>
        <v>4633714</v>
      </c>
      <c r="F54" s="137">
        <f t="shared" si="7"/>
        <v>0</v>
      </c>
      <c r="G54" s="137">
        <f t="shared" si="7"/>
        <v>0</v>
      </c>
      <c r="H54" s="137">
        <f t="shared" si="7"/>
        <v>4633714</v>
      </c>
    </row>
    <row r="55" spans="2:8" ht="12.6" customHeight="1" x14ac:dyDescent="0.3">
      <c r="B55" s="138" t="s">
        <v>466</v>
      </c>
      <c r="C55" s="136">
        <v>417030</v>
      </c>
      <c r="D55" s="134">
        <v>0</v>
      </c>
      <c r="E55" s="134">
        <v>417030</v>
      </c>
      <c r="F55" s="134">
        <v>0</v>
      </c>
      <c r="G55" s="134">
        <v>0</v>
      </c>
      <c r="H55" s="134">
        <f t="shared" ref="H55:H65" si="8">E55-F55</f>
        <v>417030</v>
      </c>
    </row>
    <row r="56" spans="2:8" ht="12.6" customHeight="1" x14ac:dyDescent="0.3">
      <c r="B56" s="140" t="s">
        <v>467</v>
      </c>
      <c r="C56" s="136">
        <v>695037</v>
      </c>
      <c r="D56" s="134">
        <v>0</v>
      </c>
      <c r="E56" s="134">
        <v>695037</v>
      </c>
      <c r="F56" s="134">
        <v>0</v>
      </c>
      <c r="G56" s="134">
        <v>0</v>
      </c>
      <c r="H56" s="134">
        <f t="shared" si="8"/>
        <v>695037</v>
      </c>
    </row>
    <row r="57" spans="2:8" ht="12.6" customHeight="1" x14ac:dyDescent="0.3">
      <c r="B57" s="140" t="s">
        <v>468</v>
      </c>
      <c r="C57" s="136">
        <v>324353</v>
      </c>
      <c r="D57" s="134">
        <v>0</v>
      </c>
      <c r="E57" s="134">
        <v>324353</v>
      </c>
      <c r="F57" s="134">
        <v>0</v>
      </c>
      <c r="G57" s="134">
        <v>0</v>
      </c>
      <c r="H57" s="134">
        <f t="shared" si="8"/>
        <v>324353</v>
      </c>
    </row>
    <row r="58" spans="2:8" ht="12.6" customHeight="1" x14ac:dyDescent="0.3">
      <c r="B58" s="140" t="s">
        <v>469</v>
      </c>
      <c r="C58" s="136">
        <v>602387</v>
      </c>
      <c r="D58" s="134">
        <v>0</v>
      </c>
      <c r="E58" s="134">
        <v>602387</v>
      </c>
      <c r="F58" s="134">
        <v>0</v>
      </c>
      <c r="G58" s="134">
        <v>0</v>
      </c>
      <c r="H58" s="134">
        <f t="shared" si="8"/>
        <v>602387</v>
      </c>
    </row>
    <row r="59" spans="2:8" ht="12.6" customHeight="1" x14ac:dyDescent="0.3">
      <c r="B59" s="140" t="s">
        <v>470</v>
      </c>
      <c r="C59" s="136">
        <v>417048</v>
      </c>
      <c r="D59" s="134">
        <v>0</v>
      </c>
      <c r="E59" s="134">
        <v>417048</v>
      </c>
      <c r="F59" s="134">
        <v>0</v>
      </c>
      <c r="G59" s="134">
        <v>0</v>
      </c>
      <c r="H59" s="134">
        <f t="shared" si="8"/>
        <v>417048</v>
      </c>
    </row>
    <row r="60" spans="2:8" ht="12.6" customHeight="1" x14ac:dyDescent="0.3">
      <c r="B60" s="140" t="s">
        <v>471</v>
      </c>
      <c r="C60" s="136">
        <v>463383</v>
      </c>
      <c r="D60" s="134">
        <v>0</v>
      </c>
      <c r="E60" s="134">
        <v>463383</v>
      </c>
      <c r="F60" s="134">
        <v>0</v>
      </c>
      <c r="G60" s="134">
        <v>0</v>
      </c>
      <c r="H60" s="134">
        <f t="shared" si="8"/>
        <v>463383</v>
      </c>
    </row>
    <row r="61" spans="2:8" ht="12.6" customHeight="1" x14ac:dyDescent="0.3">
      <c r="B61" s="138" t="s">
        <v>472</v>
      </c>
      <c r="C61" s="136">
        <v>648719</v>
      </c>
      <c r="D61" s="134">
        <v>0</v>
      </c>
      <c r="E61" s="134">
        <v>648719</v>
      </c>
      <c r="F61" s="134">
        <v>0</v>
      </c>
      <c r="G61" s="134">
        <v>0</v>
      </c>
      <c r="H61" s="134">
        <f t="shared" si="8"/>
        <v>648719</v>
      </c>
    </row>
    <row r="62" spans="2:8" ht="12.6" customHeight="1" x14ac:dyDescent="0.3">
      <c r="B62" s="140" t="s">
        <v>473</v>
      </c>
      <c r="C62" s="136">
        <v>370699</v>
      </c>
      <c r="D62" s="134">
        <v>0</v>
      </c>
      <c r="E62" s="134">
        <v>370699</v>
      </c>
      <c r="F62" s="134">
        <v>0</v>
      </c>
      <c r="G62" s="134">
        <v>0</v>
      </c>
      <c r="H62" s="134">
        <f t="shared" si="8"/>
        <v>370699</v>
      </c>
    </row>
    <row r="63" spans="2:8" ht="12.6" customHeight="1" x14ac:dyDescent="0.3">
      <c r="B63" s="138" t="s">
        <v>474</v>
      </c>
      <c r="C63" s="136">
        <v>231687</v>
      </c>
      <c r="D63" s="134">
        <v>0</v>
      </c>
      <c r="E63" s="134">
        <v>231687</v>
      </c>
      <c r="F63" s="134">
        <v>0</v>
      </c>
      <c r="G63" s="134">
        <v>0</v>
      </c>
      <c r="H63" s="134">
        <f t="shared" si="8"/>
        <v>231687</v>
      </c>
    </row>
    <row r="64" spans="2:8" ht="12.6" customHeight="1" x14ac:dyDescent="0.3">
      <c r="B64" s="138" t="s">
        <v>475</v>
      </c>
      <c r="C64" s="136">
        <v>185350</v>
      </c>
      <c r="D64" s="134">
        <v>0</v>
      </c>
      <c r="E64" s="134">
        <v>185350</v>
      </c>
      <c r="F64" s="134">
        <v>0</v>
      </c>
      <c r="G64" s="134">
        <v>0</v>
      </c>
      <c r="H64" s="134">
        <f t="shared" si="8"/>
        <v>185350</v>
      </c>
    </row>
    <row r="65" spans="2:8" ht="13.6" customHeight="1" x14ac:dyDescent="0.3">
      <c r="B65" s="138" t="s">
        <v>476</v>
      </c>
      <c r="C65" s="136">
        <v>278021</v>
      </c>
      <c r="D65" s="136">
        <v>0</v>
      </c>
      <c r="E65" s="134">
        <v>278021</v>
      </c>
      <c r="F65" s="134">
        <v>0</v>
      </c>
      <c r="G65" s="134">
        <v>0</v>
      </c>
      <c r="H65" s="134">
        <f t="shared" si="8"/>
        <v>278021</v>
      </c>
    </row>
    <row r="66" spans="2:8" ht="14.25" customHeight="1" thickBot="1" x14ac:dyDescent="0.35">
      <c r="B66" s="142" t="s">
        <v>359</v>
      </c>
      <c r="C66" s="143">
        <f t="shared" ref="C66:H66" si="9">C8+C30</f>
        <v>89851842</v>
      </c>
      <c r="D66" s="143">
        <f>D8+D30</f>
        <v>-418720.91</v>
      </c>
      <c r="E66" s="143">
        <f t="shared" si="9"/>
        <v>89433121.090000004</v>
      </c>
      <c r="F66" s="143">
        <f t="shared" si="9"/>
        <v>30733409.389999997</v>
      </c>
      <c r="G66" s="143">
        <f t="shared" si="9"/>
        <v>30262534.859999999</v>
      </c>
      <c r="H66" s="143">
        <f t="shared" si="9"/>
        <v>58699711.700000003</v>
      </c>
    </row>
    <row r="67" spans="2:8" ht="34.700000000000003" customHeight="1" x14ac:dyDescent="0.3"/>
    <row r="68" spans="2:8" ht="41.25" customHeight="1" x14ac:dyDescent="0.3"/>
    <row r="69" spans="2:8" ht="14.25" customHeight="1" x14ac:dyDescent="0.3"/>
    <row r="70" spans="2:8" ht="2.95" hidden="1" customHeight="1" x14ac:dyDescent="0.3">
      <c r="B70" s="44"/>
      <c r="C70" s="44"/>
      <c r="D70" s="44"/>
      <c r="E70" s="45"/>
      <c r="F70" s="45"/>
      <c r="G70" s="45"/>
      <c r="H70" s="44"/>
    </row>
    <row r="71" spans="2:8" x14ac:dyDescent="0.3">
      <c r="B71" s="44"/>
      <c r="C71" s="44"/>
      <c r="D71" s="44"/>
      <c r="E71" s="45"/>
      <c r="F71" s="45"/>
      <c r="G71" s="45"/>
      <c r="H71" s="44"/>
    </row>
    <row r="72" spans="2:8" x14ac:dyDescent="0.3">
      <c r="B72" s="44"/>
      <c r="C72" s="44"/>
      <c r="D72" s="44"/>
      <c r="E72" s="45"/>
      <c r="F72" s="45"/>
      <c r="G72" s="45"/>
      <c r="H72" s="44"/>
    </row>
    <row r="73" spans="2:8" x14ac:dyDescent="0.3">
      <c r="B73" s="44"/>
      <c r="C73" s="44"/>
      <c r="D73" s="44"/>
      <c r="E73" s="45"/>
      <c r="F73" s="45"/>
      <c r="G73" s="45"/>
      <c r="H73" s="44"/>
    </row>
    <row r="74" spans="2:8" x14ac:dyDescent="0.3">
      <c r="B74" s="46"/>
      <c r="C74" s="44"/>
      <c r="D74" s="46"/>
      <c r="E74" s="45"/>
      <c r="F74" s="45"/>
      <c r="G74" s="45"/>
      <c r="H74" s="46"/>
    </row>
    <row r="75" spans="2:8" x14ac:dyDescent="0.3">
      <c r="B75" s="44"/>
      <c r="C75" s="44"/>
      <c r="D75" s="44"/>
      <c r="E75" s="45"/>
      <c r="F75" s="45"/>
      <c r="G75" s="45"/>
      <c r="H75" s="44"/>
    </row>
    <row r="76" spans="2:8" x14ac:dyDescent="0.3">
      <c r="B76" s="44"/>
      <c r="C76" s="44"/>
      <c r="D76" s="44"/>
      <c r="E76" s="45"/>
      <c r="F76" s="45"/>
      <c r="G76" s="45"/>
      <c r="H76" s="44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51" right="0.23622047244094491" top="0.62992125984251968" bottom="0" header="0.43307086614173229" footer="0.15748031496062992"/>
  <pageSetup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3"/>
  <sheetViews>
    <sheetView zoomScale="120" zoomScaleNormal="120" workbookViewId="0">
      <selection activeCell="C83" sqref="C83:H83"/>
    </sheetView>
  </sheetViews>
  <sheetFormatPr baseColWidth="10" defaultRowHeight="15.05" x14ac:dyDescent="0.3"/>
  <cols>
    <col min="1" max="1" width="1.44140625" customWidth="1"/>
    <col min="2" max="2" width="46.6640625" customWidth="1"/>
    <col min="3" max="7" width="12.88671875" customWidth="1"/>
    <col min="8" max="8" width="12.88671875" style="82" customWidth="1"/>
  </cols>
  <sheetData>
    <row r="1" spans="1:8" s="155" customFormat="1" ht="12.6" customHeight="1" x14ac:dyDescent="0.3">
      <c r="A1" s="181"/>
      <c r="B1" s="48"/>
      <c r="C1" s="48"/>
      <c r="D1" s="185" t="s">
        <v>423</v>
      </c>
      <c r="E1" s="48"/>
      <c r="F1" s="48"/>
      <c r="G1" s="48"/>
      <c r="H1" s="216"/>
    </row>
    <row r="2" spans="1:8" ht="12.6" customHeight="1" x14ac:dyDescent="0.3">
      <c r="A2" s="57"/>
      <c r="B2" s="58"/>
      <c r="C2" s="58"/>
      <c r="D2" s="53" t="s">
        <v>416</v>
      </c>
      <c r="E2" s="58"/>
      <c r="F2" s="58"/>
      <c r="G2" s="58"/>
      <c r="H2" s="217"/>
    </row>
    <row r="3" spans="1:8" ht="12.6" customHeight="1" x14ac:dyDescent="0.3">
      <c r="A3" s="57"/>
      <c r="B3" s="58"/>
      <c r="C3" s="58"/>
      <c r="D3" s="53" t="s">
        <v>363</v>
      </c>
      <c r="E3" s="58"/>
      <c r="F3" s="58"/>
      <c r="G3" s="58"/>
      <c r="H3" s="217"/>
    </row>
    <row r="4" spans="1:8" ht="12.6" customHeight="1" x14ac:dyDescent="0.3">
      <c r="A4" s="57"/>
      <c r="B4" s="58"/>
      <c r="C4" s="58"/>
      <c r="D4" s="53" t="s">
        <v>465</v>
      </c>
      <c r="E4" s="58"/>
      <c r="F4" s="58"/>
      <c r="G4" s="58"/>
      <c r="H4" s="217"/>
    </row>
    <row r="5" spans="1:8" ht="12.6" customHeight="1" thickBot="1" x14ac:dyDescent="0.35">
      <c r="A5" s="59"/>
      <c r="B5" s="60"/>
      <c r="C5" s="60"/>
      <c r="D5" s="56" t="s">
        <v>0</v>
      </c>
      <c r="E5" s="60"/>
      <c r="F5" s="60"/>
      <c r="G5" s="60"/>
      <c r="H5" s="218"/>
    </row>
    <row r="6" spans="1:8" ht="12.6" customHeight="1" thickBot="1" x14ac:dyDescent="0.35">
      <c r="A6" s="411" t="s">
        <v>1</v>
      </c>
      <c r="B6" s="413"/>
      <c r="C6" s="495" t="s">
        <v>280</v>
      </c>
      <c r="D6" s="496"/>
      <c r="E6" s="496"/>
      <c r="F6" s="496"/>
      <c r="G6" s="423"/>
      <c r="H6" s="497" t="s">
        <v>281</v>
      </c>
    </row>
    <row r="7" spans="1:8" ht="20.95" customHeight="1" thickBot="1" x14ac:dyDescent="0.35">
      <c r="A7" s="493"/>
      <c r="B7" s="494"/>
      <c r="C7" s="1" t="s">
        <v>176</v>
      </c>
      <c r="D7" s="1" t="s">
        <v>282</v>
      </c>
      <c r="E7" s="1" t="s">
        <v>283</v>
      </c>
      <c r="F7" s="1" t="s">
        <v>177</v>
      </c>
      <c r="G7" s="1" t="s">
        <v>193</v>
      </c>
      <c r="H7" s="498"/>
    </row>
    <row r="8" spans="1:8" ht="2.95" customHeight="1" x14ac:dyDescent="0.3">
      <c r="A8" s="501"/>
      <c r="B8" s="502"/>
      <c r="C8" s="4"/>
      <c r="D8" s="4"/>
      <c r="E8" s="4"/>
      <c r="F8" s="4"/>
      <c r="G8" s="4"/>
      <c r="H8" s="219"/>
    </row>
    <row r="9" spans="1:8" ht="12.6" customHeight="1" x14ac:dyDescent="0.3">
      <c r="A9" s="503" t="s">
        <v>364</v>
      </c>
      <c r="B9" s="504"/>
      <c r="C9" s="220">
        <f>+C10+C20+C29+C40</f>
        <v>18068931</v>
      </c>
      <c r="D9" s="378">
        <f t="shared" ref="D9:G9" si="0">+D10+D20+D29+D40</f>
        <v>-418720.91</v>
      </c>
      <c r="E9" s="220">
        <f t="shared" si="0"/>
        <v>17650210.09</v>
      </c>
      <c r="F9" s="220">
        <f t="shared" si="0"/>
        <v>6726354.1100000003</v>
      </c>
      <c r="G9" s="220">
        <f t="shared" si="0"/>
        <v>6708073.1100000003</v>
      </c>
      <c r="H9" s="220">
        <f>+E9-F9</f>
        <v>10923855.98</v>
      </c>
    </row>
    <row r="10" spans="1:8" ht="11.45" customHeight="1" x14ac:dyDescent="0.3">
      <c r="A10" s="499" t="s">
        <v>365</v>
      </c>
      <c r="B10" s="500"/>
      <c r="C10" s="229">
        <v>0</v>
      </c>
      <c r="D10" s="229">
        <f t="shared" ref="D10" si="1">SUM(D11:D18)</f>
        <v>0</v>
      </c>
      <c r="E10" s="229">
        <v>0</v>
      </c>
      <c r="F10" s="229">
        <v>0</v>
      </c>
      <c r="G10" s="229">
        <v>0</v>
      </c>
      <c r="H10" s="220">
        <f>+E10-F10</f>
        <v>0</v>
      </c>
    </row>
    <row r="11" spans="1:8" ht="11.45" customHeight="1" x14ac:dyDescent="0.3">
      <c r="A11" s="14"/>
      <c r="B11" s="18" t="s">
        <v>366</v>
      </c>
      <c r="C11" s="221">
        <v>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</row>
    <row r="12" spans="1:8" ht="11.45" customHeight="1" x14ac:dyDescent="0.3">
      <c r="A12" s="14"/>
      <c r="B12" s="18" t="s">
        <v>367</v>
      </c>
      <c r="C12" s="221">
        <v>0</v>
      </c>
      <c r="D12" s="221">
        <v>0</v>
      </c>
      <c r="E12" s="221">
        <v>0</v>
      </c>
      <c r="F12" s="221">
        <v>0</v>
      </c>
      <c r="G12" s="221">
        <v>0</v>
      </c>
      <c r="H12" s="221">
        <v>0</v>
      </c>
    </row>
    <row r="13" spans="1:8" ht="11.45" customHeight="1" x14ac:dyDescent="0.3">
      <c r="A13" s="14"/>
      <c r="B13" s="18" t="s">
        <v>368</v>
      </c>
      <c r="C13" s="221">
        <v>0</v>
      </c>
      <c r="D13" s="221">
        <v>0</v>
      </c>
      <c r="E13" s="221">
        <v>0</v>
      </c>
      <c r="F13" s="221">
        <v>0</v>
      </c>
      <c r="G13" s="221">
        <v>0</v>
      </c>
      <c r="H13" s="221">
        <v>0</v>
      </c>
    </row>
    <row r="14" spans="1:8" ht="11.45" customHeight="1" x14ac:dyDescent="0.3">
      <c r="A14" s="14"/>
      <c r="B14" s="18" t="s">
        <v>369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</row>
    <row r="15" spans="1:8" ht="11.45" customHeight="1" x14ac:dyDescent="0.3">
      <c r="A15" s="14"/>
      <c r="B15" s="18" t="s">
        <v>370</v>
      </c>
      <c r="C15" s="221">
        <v>0</v>
      </c>
      <c r="D15" s="221">
        <v>0</v>
      </c>
      <c r="E15" s="221">
        <v>0</v>
      </c>
      <c r="F15" s="221">
        <v>0</v>
      </c>
      <c r="G15" s="221">
        <v>0</v>
      </c>
      <c r="H15" s="221">
        <v>0</v>
      </c>
    </row>
    <row r="16" spans="1:8" ht="11.45" customHeight="1" x14ac:dyDescent="0.3">
      <c r="A16" s="14"/>
      <c r="B16" s="18" t="s">
        <v>371</v>
      </c>
      <c r="C16" s="221">
        <v>0</v>
      </c>
      <c r="D16" s="221">
        <v>0</v>
      </c>
      <c r="E16" s="221">
        <v>0</v>
      </c>
      <c r="F16" s="221">
        <v>0</v>
      </c>
      <c r="G16" s="221">
        <v>0</v>
      </c>
      <c r="H16" s="221">
        <v>0</v>
      </c>
    </row>
    <row r="17" spans="1:8" ht="11.45" customHeight="1" x14ac:dyDescent="0.3">
      <c r="A17" s="14"/>
      <c r="B17" s="18" t="s">
        <v>372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</row>
    <row r="18" spans="1:8" ht="11.45" customHeight="1" x14ac:dyDescent="0.3">
      <c r="A18" s="14"/>
      <c r="B18" s="18" t="s">
        <v>373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</row>
    <row r="19" spans="1:8" ht="6.75" customHeight="1" x14ac:dyDescent="0.3">
      <c r="A19" s="14"/>
      <c r="B19" s="18"/>
      <c r="C19" s="223"/>
      <c r="D19" s="223"/>
      <c r="E19" s="223"/>
      <c r="F19" s="223"/>
      <c r="G19" s="223"/>
      <c r="H19" s="221">
        <v>0</v>
      </c>
    </row>
    <row r="20" spans="1:8" ht="11.45" customHeight="1" x14ac:dyDescent="0.3">
      <c r="A20" s="499" t="s">
        <v>374</v>
      </c>
      <c r="B20" s="500"/>
      <c r="C20" s="229">
        <f>SUM(C21:C27)</f>
        <v>18068931</v>
      </c>
      <c r="D20" s="378">
        <f t="shared" ref="D20:H20" si="2">SUM(D21:D27)</f>
        <v>-418720.91</v>
      </c>
      <c r="E20" s="229">
        <f t="shared" si="2"/>
        <v>17650210.09</v>
      </c>
      <c r="F20" s="229">
        <f t="shared" si="2"/>
        <v>6726354.1100000003</v>
      </c>
      <c r="G20" s="229">
        <f t="shared" si="2"/>
        <v>6708073.1100000003</v>
      </c>
      <c r="H20" s="229">
        <f t="shared" si="2"/>
        <v>10923855.98</v>
      </c>
    </row>
    <row r="21" spans="1:8" ht="11.45" customHeight="1" x14ac:dyDescent="0.3">
      <c r="A21" s="14"/>
      <c r="B21" s="18" t="s">
        <v>375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</row>
    <row r="22" spans="1:8" ht="11.45" customHeight="1" x14ac:dyDescent="0.3">
      <c r="A22" s="14"/>
      <c r="B22" s="18" t="s">
        <v>376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</row>
    <row r="23" spans="1:8" ht="11.45" customHeight="1" x14ac:dyDescent="0.3">
      <c r="A23" s="14"/>
      <c r="B23" s="18" t="s">
        <v>377</v>
      </c>
      <c r="C23" s="221">
        <v>0</v>
      </c>
      <c r="D23" s="221">
        <v>0</v>
      </c>
      <c r="E23" s="221">
        <v>0</v>
      </c>
      <c r="F23" s="221">
        <v>0</v>
      </c>
      <c r="G23" s="221">
        <v>0</v>
      </c>
      <c r="H23" s="221">
        <v>0</v>
      </c>
    </row>
    <row r="24" spans="1:8" ht="11.45" customHeight="1" x14ac:dyDescent="0.3">
      <c r="A24" s="14"/>
      <c r="B24" s="18" t="s">
        <v>378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</row>
    <row r="25" spans="1:8" ht="11.45" customHeight="1" x14ac:dyDescent="0.3">
      <c r="A25" s="14"/>
      <c r="B25" s="18" t="s">
        <v>379</v>
      </c>
      <c r="C25" s="221">
        <v>18068931</v>
      </c>
      <c r="D25" s="377">
        <v>-418720.91</v>
      </c>
      <c r="E25" s="221">
        <f>C25+D25</f>
        <v>17650210.09</v>
      </c>
      <c r="F25" s="221">
        <v>6726354.1100000003</v>
      </c>
      <c r="G25" s="221">
        <v>6708073.1100000003</v>
      </c>
      <c r="H25" s="225">
        <f>E25-F25</f>
        <v>10923855.98</v>
      </c>
    </row>
    <row r="26" spans="1:8" ht="11.45" customHeight="1" x14ac:dyDescent="0.3">
      <c r="A26" s="14"/>
      <c r="B26" s="18" t="s">
        <v>380</v>
      </c>
      <c r="C26" s="221">
        <v>0</v>
      </c>
      <c r="D26" s="221">
        <v>0</v>
      </c>
      <c r="E26" s="221">
        <v>0</v>
      </c>
      <c r="F26" s="221">
        <v>0</v>
      </c>
      <c r="G26" s="221">
        <v>0</v>
      </c>
      <c r="H26" s="221">
        <v>0</v>
      </c>
    </row>
    <row r="27" spans="1:8" ht="11.45" customHeight="1" x14ac:dyDescent="0.3">
      <c r="A27" s="14"/>
      <c r="B27" s="18" t="s">
        <v>381</v>
      </c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</row>
    <row r="28" spans="1:8" ht="6.75" customHeight="1" x14ac:dyDescent="0.3">
      <c r="A28" s="14"/>
      <c r="B28" s="18"/>
      <c r="C28" s="222"/>
      <c r="D28" s="222"/>
      <c r="E28" s="222"/>
      <c r="F28" s="222"/>
      <c r="G28" s="222"/>
      <c r="H28" s="222"/>
    </row>
    <row r="29" spans="1:8" ht="11.45" customHeight="1" x14ac:dyDescent="0.3">
      <c r="A29" s="499" t="s">
        <v>382</v>
      </c>
      <c r="B29" s="500"/>
      <c r="C29" s="229">
        <f>SUM(C30:C38)</f>
        <v>0</v>
      </c>
      <c r="D29" s="229">
        <f t="shared" ref="D29:G29" si="3">SUM(D30:D38)</f>
        <v>0</v>
      </c>
      <c r="E29" s="229">
        <f t="shared" si="3"/>
        <v>0</v>
      </c>
      <c r="F29" s="229">
        <f t="shared" si="3"/>
        <v>0</v>
      </c>
      <c r="G29" s="229">
        <f t="shared" si="3"/>
        <v>0</v>
      </c>
      <c r="H29" s="220">
        <f>+E29-F29</f>
        <v>0</v>
      </c>
    </row>
    <row r="30" spans="1:8" ht="11.45" customHeight="1" x14ac:dyDescent="0.3">
      <c r="A30" s="14"/>
      <c r="B30" s="18" t="s">
        <v>383</v>
      </c>
      <c r="C30" s="221">
        <v>0</v>
      </c>
      <c r="D30" s="221">
        <v>0</v>
      </c>
      <c r="E30" s="221">
        <v>0</v>
      </c>
      <c r="F30" s="221">
        <v>0</v>
      </c>
      <c r="G30" s="221">
        <v>0</v>
      </c>
      <c r="H30" s="221">
        <v>0</v>
      </c>
    </row>
    <row r="31" spans="1:8" ht="11.45" customHeight="1" x14ac:dyDescent="0.3">
      <c r="A31" s="14"/>
      <c r="B31" s="18" t="s">
        <v>384</v>
      </c>
      <c r="C31" s="221">
        <v>0</v>
      </c>
      <c r="D31" s="221">
        <v>0</v>
      </c>
      <c r="E31" s="221">
        <v>0</v>
      </c>
      <c r="F31" s="221">
        <v>0</v>
      </c>
      <c r="G31" s="221">
        <v>0</v>
      </c>
      <c r="H31" s="221">
        <v>0</v>
      </c>
    </row>
    <row r="32" spans="1:8" ht="11.45" customHeight="1" x14ac:dyDescent="0.3">
      <c r="A32" s="14"/>
      <c r="B32" s="18" t="s">
        <v>385</v>
      </c>
      <c r="C32" s="221">
        <v>0</v>
      </c>
      <c r="D32" s="221">
        <v>0</v>
      </c>
      <c r="E32" s="221">
        <v>0</v>
      </c>
      <c r="F32" s="221">
        <v>0</v>
      </c>
      <c r="G32" s="221">
        <v>0</v>
      </c>
      <c r="H32" s="221">
        <v>0</v>
      </c>
    </row>
    <row r="33" spans="1:8" ht="11.45" customHeight="1" x14ac:dyDescent="0.3">
      <c r="A33" s="14"/>
      <c r="B33" s="18" t="s">
        <v>386</v>
      </c>
      <c r="C33" s="221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0</v>
      </c>
    </row>
    <row r="34" spans="1:8" ht="11.45" customHeight="1" x14ac:dyDescent="0.3">
      <c r="A34" s="14"/>
      <c r="B34" s="18" t="s">
        <v>387</v>
      </c>
      <c r="C34" s="221">
        <v>0</v>
      </c>
      <c r="D34" s="221">
        <v>0</v>
      </c>
      <c r="E34" s="221">
        <v>0</v>
      </c>
      <c r="F34" s="221">
        <v>0</v>
      </c>
      <c r="G34" s="221">
        <v>0</v>
      </c>
      <c r="H34" s="221">
        <v>0</v>
      </c>
    </row>
    <row r="35" spans="1:8" ht="11.45" customHeight="1" x14ac:dyDescent="0.3">
      <c r="A35" s="14"/>
      <c r="B35" s="18" t="s">
        <v>388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1">
        <v>0</v>
      </c>
    </row>
    <row r="36" spans="1:8" ht="11.45" customHeight="1" x14ac:dyDescent="0.3">
      <c r="A36" s="14"/>
      <c r="B36" s="18" t="s">
        <v>389</v>
      </c>
      <c r="C36" s="221">
        <v>0</v>
      </c>
      <c r="D36" s="221">
        <v>0</v>
      </c>
      <c r="E36" s="221">
        <v>0</v>
      </c>
      <c r="F36" s="221">
        <v>0</v>
      </c>
      <c r="G36" s="221">
        <v>0</v>
      </c>
      <c r="H36" s="221">
        <v>0</v>
      </c>
    </row>
    <row r="37" spans="1:8" ht="11.45" customHeight="1" x14ac:dyDescent="0.3">
      <c r="A37" s="14"/>
      <c r="B37" s="18" t="s">
        <v>390</v>
      </c>
      <c r="C37" s="221">
        <v>0</v>
      </c>
      <c r="D37" s="221">
        <v>0</v>
      </c>
      <c r="E37" s="221">
        <v>0</v>
      </c>
      <c r="F37" s="221">
        <v>0</v>
      </c>
      <c r="G37" s="221">
        <v>0</v>
      </c>
      <c r="H37" s="221">
        <v>0</v>
      </c>
    </row>
    <row r="38" spans="1:8" ht="11.45" customHeight="1" x14ac:dyDescent="0.3">
      <c r="A38" s="14"/>
      <c r="B38" s="18" t="s">
        <v>391</v>
      </c>
      <c r="C38" s="221">
        <v>0</v>
      </c>
      <c r="D38" s="221">
        <v>0</v>
      </c>
      <c r="E38" s="221">
        <v>0</v>
      </c>
      <c r="F38" s="221">
        <v>0</v>
      </c>
      <c r="G38" s="221">
        <v>0</v>
      </c>
      <c r="H38" s="221">
        <v>0</v>
      </c>
    </row>
    <row r="39" spans="1:8" ht="6.75" customHeight="1" x14ac:dyDescent="0.3">
      <c r="A39" s="14"/>
      <c r="B39" s="18"/>
      <c r="C39" s="223"/>
      <c r="D39" s="223"/>
      <c r="E39" s="223"/>
      <c r="F39" s="223"/>
      <c r="G39" s="223"/>
      <c r="H39" s="223"/>
    </row>
    <row r="40" spans="1:8" ht="11.45" customHeight="1" x14ac:dyDescent="0.3">
      <c r="A40" s="503" t="s">
        <v>392</v>
      </c>
      <c r="B40" s="505"/>
      <c r="C40" s="229">
        <f>SUM(C41:C44)</f>
        <v>0</v>
      </c>
      <c r="D40" s="229">
        <f t="shared" ref="D40:G40" si="4">SUM(D41:D44)</f>
        <v>0</v>
      </c>
      <c r="E40" s="229">
        <f t="shared" si="4"/>
        <v>0</v>
      </c>
      <c r="F40" s="229">
        <f t="shared" si="4"/>
        <v>0</v>
      </c>
      <c r="G40" s="229">
        <f t="shared" si="4"/>
        <v>0</v>
      </c>
      <c r="H40" s="220">
        <f>+E40-F40</f>
        <v>0</v>
      </c>
    </row>
    <row r="41" spans="1:8" ht="11.3" customHeight="1" x14ac:dyDescent="0.3">
      <c r="A41" s="14"/>
      <c r="B41" s="15" t="s">
        <v>393</v>
      </c>
      <c r="C41" s="221">
        <v>0</v>
      </c>
      <c r="D41" s="221">
        <v>0</v>
      </c>
      <c r="E41" s="221">
        <v>0</v>
      </c>
      <c r="F41" s="221">
        <v>0</v>
      </c>
      <c r="G41" s="221">
        <v>0</v>
      </c>
      <c r="H41" s="221">
        <v>0</v>
      </c>
    </row>
    <row r="42" spans="1:8" ht="19.5" customHeight="1" x14ac:dyDescent="0.3">
      <c r="A42" s="14"/>
      <c r="B42" s="15" t="s">
        <v>394</v>
      </c>
      <c r="C42" s="221">
        <v>0</v>
      </c>
      <c r="D42" s="221">
        <v>0</v>
      </c>
      <c r="E42" s="221">
        <v>0</v>
      </c>
      <c r="F42" s="221">
        <v>0</v>
      </c>
      <c r="G42" s="221">
        <v>0</v>
      </c>
      <c r="H42" s="221">
        <v>0</v>
      </c>
    </row>
    <row r="43" spans="1:8" ht="11.45" customHeight="1" x14ac:dyDescent="0.3">
      <c r="A43" s="14"/>
      <c r="B43" s="18" t="s">
        <v>395</v>
      </c>
      <c r="C43" s="221">
        <v>0</v>
      </c>
      <c r="D43" s="221">
        <v>0</v>
      </c>
      <c r="E43" s="221">
        <v>0</v>
      </c>
      <c r="F43" s="221">
        <v>0</v>
      </c>
      <c r="G43" s="221">
        <v>0</v>
      </c>
      <c r="H43" s="221">
        <v>0</v>
      </c>
    </row>
    <row r="44" spans="1:8" ht="11.45" customHeight="1" x14ac:dyDescent="0.3">
      <c r="A44" s="14"/>
      <c r="B44" s="18" t="s">
        <v>396</v>
      </c>
      <c r="C44" s="221">
        <v>0</v>
      </c>
      <c r="D44" s="221">
        <v>0</v>
      </c>
      <c r="E44" s="221">
        <v>0</v>
      </c>
      <c r="F44" s="221">
        <v>0</v>
      </c>
      <c r="G44" s="221">
        <v>0</v>
      </c>
      <c r="H44" s="221">
        <v>0</v>
      </c>
    </row>
    <row r="45" spans="1:8" ht="6.75" customHeight="1" x14ac:dyDescent="0.3">
      <c r="A45" s="14"/>
      <c r="B45" s="18"/>
      <c r="C45" s="223"/>
      <c r="D45" s="223"/>
      <c r="E45" s="223"/>
      <c r="F45" s="223"/>
      <c r="G45" s="223"/>
      <c r="H45" s="223"/>
    </row>
    <row r="46" spans="1:8" ht="11.45" customHeight="1" x14ac:dyDescent="0.3">
      <c r="A46" s="499" t="s">
        <v>397</v>
      </c>
      <c r="B46" s="500"/>
      <c r="C46" s="230">
        <f>+C47+C57+C66+C77</f>
        <v>71782911</v>
      </c>
      <c r="D46" s="247">
        <f t="shared" ref="D46:G46" si="5">+D47+D57+D66+D77</f>
        <v>0</v>
      </c>
      <c r="E46" s="230">
        <f t="shared" si="5"/>
        <v>71782911</v>
      </c>
      <c r="F46" s="230">
        <f t="shared" si="5"/>
        <v>24007055.280000001</v>
      </c>
      <c r="G46" s="230">
        <f t="shared" si="5"/>
        <v>23554461.75</v>
      </c>
      <c r="H46" s="224">
        <f>+E46-F46</f>
        <v>47775855.719999999</v>
      </c>
    </row>
    <row r="47" spans="1:8" ht="11.45" customHeight="1" x14ac:dyDescent="0.3">
      <c r="A47" s="499" t="s">
        <v>365</v>
      </c>
      <c r="B47" s="500"/>
      <c r="C47" s="229">
        <f>SUM(C48:C55)</f>
        <v>0</v>
      </c>
      <c r="D47" s="229">
        <f t="shared" ref="D47:G47" si="6">SUM(D48:D55)</f>
        <v>0</v>
      </c>
      <c r="E47" s="229">
        <f t="shared" si="6"/>
        <v>0</v>
      </c>
      <c r="F47" s="229">
        <f t="shared" si="6"/>
        <v>0</v>
      </c>
      <c r="G47" s="229">
        <f t="shared" si="6"/>
        <v>0</v>
      </c>
      <c r="H47" s="220">
        <f>+E47-F47</f>
        <v>0</v>
      </c>
    </row>
    <row r="48" spans="1:8" ht="11.45" customHeight="1" x14ac:dyDescent="0.3">
      <c r="A48" s="14"/>
      <c r="B48" s="18" t="s">
        <v>366</v>
      </c>
      <c r="C48" s="221">
        <v>0</v>
      </c>
      <c r="D48" s="221">
        <v>0</v>
      </c>
      <c r="E48" s="221">
        <v>0</v>
      </c>
      <c r="F48" s="221">
        <v>0</v>
      </c>
      <c r="G48" s="221">
        <v>0</v>
      </c>
      <c r="H48" s="225">
        <f t="shared" ref="H48:H55" si="7">+E48-F48</f>
        <v>0</v>
      </c>
    </row>
    <row r="49" spans="1:8" ht="11.45" customHeight="1" x14ac:dyDescent="0.3">
      <c r="A49" s="14"/>
      <c r="B49" s="18" t="s">
        <v>367</v>
      </c>
      <c r="C49" s="221">
        <v>0</v>
      </c>
      <c r="D49" s="221">
        <v>0</v>
      </c>
      <c r="E49" s="221">
        <v>0</v>
      </c>
      <c r="F49" s="221">
        <v>0</v>
      </c>
      <c r="G49" s="221">
        <v>0</v>
      </c>
      <c r="H49" s="225">
        <f t="shared" si="7"/>
        <v>0</v>
      </c>
    </row>
    <row r="50" spans="1:8" ht="11.45" customHeight="1" x14ac:dyDescent="0.3">
      <c r="A50" s="14"/>
      <c r="B50" s="18" t="s">
        <v>368</v>
      </c>
      <c r="C50" s="221">
        <v>0</v>
      </c>
      <c r="D50" s="221">
        <v>0</v>
      </c>
      <c r="E50" s="221">
        <v>0</v>
      </c>
      <c r="F50" s="221">
        <v>0</v>
      </c>
      <c r="G50" s="221">
        <v>0</v>
      </c>
      <c r="H50" s="225">
        <f t="shared" si="7"/>
        <v>0</v>
      </c>
    </row>
    <row r="51" spans="1:8" ht="11.45" customHeight="1" x14ac:dyDescent="0.3">
      <c r="A51" s="14"/>
      <c r="B51" s="18" t="s">
        <v>369</v>
      </c>
      <c r="C51" s="221">
        <v>0</v>
      </c>
      <c r="D51" s="221">
        <v>0</v>
      </c>
      <c r="E51" s="221">
        <v>0</v>
      </c>
      <c r="F51" s="221">
        <v>0</v>
      </c>
      <c r="G51" s="221">
        <v>0</v>
      </c>
      <c r="H51" s="225">
        <f t="shared" si="7"/>
        <v>0</v>
      </c>
    </row>
    <row r="52" spans="1:8" ht="11.45" customHeight="1" x14ac:dyDescent="0.3">
      <c r="A52" s="14"/>
      <c r="B52" s="18" t="s">
        <v>370</v>
      </c>
      <c r="C52" s="221">
        <v>0</v>
      </c>
      <c r="D52" s="221">
        <v>0</v>
      </c>
      <c r="E52" s="221">
        <v>0</v>
      </c>
      <c r="F52" s="221">
        <v>0</v>
      </c>
      <c r="G52" s="221">
        <v>0</v>
      </c>
      <c r="H52" s="225">
        <f t="shared" si="7"/>
        <v>0</v>
      </c>
    </row>
    <row r="53" spans="1:8" ht="11.45" customHeight="1" x14ac:dyDescent="0.3">
      <c r="A53" s="14"/>
      <c r="B53" s="18" t="s">
        <v>371</v>
      </c>
      <c r="C53" s="221">
        <v>0</v>
      </c>
      <c r="D53" s="221">
        <v>0</v>
      </c>
      <c r="E53" s="221">
        <v>0</v>
      </c>
      <c r="F53" s="221">
        <v>0</v>
      </c>
      <c r="G53" s="221">
        <v>0</v>
      </c>
      <c r="H53" s="225">
        <f t="shared" si="7"/>
        <v>0</v>
      </c>
    </row>
    <row r="54" spans="1:8" ht="11.45" customHeight="1" x14ac:dyDescent="0.3">
      <c r="A54" s="14"/>
      <c r="B54" s="18" t="s">
        <v>372</v>
      </c>
      <c r="C54" s="221">
        <v>0</v>
      </c>
      <c r="D54" s="221">
        <v>0</v>
      </c>
      <c r="E54" s="221">
        <v>0</v>
      </c>
      <c r="F54" s="221">
        <v>0</v>
      </c>
      <c r="G54" s="221">
        <v>0</v>
      </c>
      <c r="H54" s="225">
        <f t="shared" si="7"/>
        <v>0</v>
      </c>
    </row>
    <row r="55" spans="1:8" ht="11.45" customHeight="1" x14ac:dyDescent="0.3">
      <c r="A55" s="14"/>
      <c r="B55" s="18" t="s">
        <v>373</v>
      </c>
      <c r="C55" s="221">
        <v>0</v>
      </c>
      <c r="D55" s="221">
        <v>0</v>
      </c>
      <c r="E55" s="221">
        <v>0</v>
      </c>
      <c r="F55" s="221">
        <v>0</v>
      </c>
      <c r="G55" s="221">
        <v>0</v>
      </c>
      <c r="H55" s="225">
        <f t="shared" si="7"/>
        <v>0</v>
      </c>
    </row>
    <row r="56" spans="1:8" ht="6.75" customHeight="1" x14ac:dyDescent="0.3">
      <c r="A56" s="14"/>
      <c r="B56" s="18"/>
      <c r="C56" s="223"/>
      <c r="D56" s="223"/>
      <c r="E56" s="223"/>
      <c r="F56" s="223"/>
      <c r="G56" s="223"/>
      <c r="H56" s="223"/>
    </row>
    <row r="57" spans="1:8" ht="11.45" customHeight="1" x14ac:dyDescent="0.3">
      <c r="A57" s="499" t="s">
        <v>374</v>
      </c>
      <c r="B57" s="500"/>
      <c r="C57" s="230">
        <f>SUM(C58:C64)</f>
        <v>71782911</v>
      </c>
      <c r="D57" s="247">
        <f t="shared" ref="D57:G57" si="8">SUM(D58:D64)</f>
        <v>0</v>
      </c>
      <c r="E57" s="230">
        <f>SUM(E58:E64)</f>
        <v>71782911</v>
      </c>
      <c r="F57" s="230">
        <f t="shared" si="8"/>
        <v>24007055.280000001</v>
      </c>
      <c r="G57" s="230">
        <f t="shared" si="8"/>
        <v>23554461.75</v>
      </c>
      <c r="H57" s="224">
        <f>+E57-F57</f>
        <v>47775855.719999999</v>
      </c>
    </row>
    <row r="58" spans="1:8" ht="11.45" customHeight="1" x14ac:dyDescent="0.3">
      <c r="A58" s="14"/>
      <c r="B58" s="18" t="s">
        <v>375</v>
      </c>
      <c r="C58" s="221">
        <v>0</v>
      </c>
      <c r="D58" s="221">
        <v>0</v>
      </c>
      <c r="E58" s="221">
        <v>0</v>
      </c>
      <c r="F58" s="221">
        <v>0</v>
      </c>
      <c r="G58" s="221">
        <v>0</v>
      </c>
      <c r="H58" s="225">
        <f t="shared" ref="H58:H64" si="9">+E58-F58</f>
        <v>0</v>
      </c>
    </row>
    <row r="59" spans="1:8" ht="11.45" customHeight="1" x14ac:dyDescent="0.3">
      <c r="A59" s="14"/>
      <c r="B59" s="18" t="s">
        <v>376</v>
      </c>
      <c r="C59" s="221">
        <v>0</v>
      </c>
      <c r="D59" s="221">
        <v>0</v>
      </c>
      <c r="E59" s="221">
        <v>0</v>
      </c>
      <c r="F59" s="221">
        <v>0</v>
      </c>
      <c r="G59" s="221">
        <v>0</v>
      </c>
      <c r="H59" s="225">
        <f t="shared" si="9"/>
        <v>0</v>
      </c>
    </row>
    <row r="60" spans="1:8" ht="11.45" customHeight="1" x14ac:dyDescent="0.3">
      <c r="A60" s="14"/>
      <c r="B60" s="18" t="s">
        <v>377</v>
      </c>
      <c r="C60" s="221">
        <v>0</v>
      </c>
      <c r="D60" s="221">
        <v>0</v>
      </c>
      <c r="E60" s="221">
        <v>0</v>
      </c>
      <c r="F60" s="221">
        <v>0</v>
      </c>
      <c r="G60" s="221">
        <v>0</v>
      </c>
      <c r="H60" s="225">
        <f t="shared" si="9"/>
        <v>0</v>
      </c>
    </row>
    <row r="61" spans="1:8" ht="11.45" customHeight="1" x14ac:dyDescent="0.3">
      <c r="A61" s="14"/>
      <c r="B61" s="18" t="s">
        <v>378</v>
      </c>
      <c r="C61" s="221">
        <v>0</v>
      </c>
      <c r="D61" s="221">
        <v>0</v>
      </c>
      <c r="E61" s="221">
        <v>0</v>
      </c>
      <c r="F61" s="221">
        <v>0</v>
      </c>
      <c r="G61" s="221">
        <v>0</v>
      </c>
      <c r="H61" s="225">
        <f t="shared" si="9"/>
        <v>0</v>
      </c>
    </row>
    <row r="62" spans="1:8" ht="11.45" customHeight="1" x14ac:dyDescent="0.3">
      <c r="A62" s="14"/>
      <c r="B62" s="18" t="s">
        <v>379</v>
      </c>
      <c r="C62" s="221">
        <v>71782911</v>
      </c>
      <c r="D62" s="221">
        <v>0</v>
      </c>
      <c r="E62" s="221">
        <v>71782911</v>
      </c>
      <c r="F62" s="221">
        <v>24007055.280000001</v>
      </c>
      <c r="G62" s="221">
        <v>23554461.75</v>
      </c>
      <c r="H62" s="225">
        <f>E62-F62</f>
        <v>47775855.719999999</v>
      </c>
    </row>
    <row r="63" spans="1:8" ht="11.45" customHeight="1" x14ac:dyDescent="0.3">
      <c r="A63" s="14"/>
      <c r="B63" s="18" t="s">
        <v>380</v>
      </c>
      <c r="C63" s="221">
        <v>0</v>
      </c>
      <c r="D63" s="221">
        <v>0</v>
      </c>
      <c r="E63" s="221">
        <v>0</v>
      </c>
      <c r="F63" s="221">
        <v>0</v>
      </c>
      <c r="G63" s="221">
        <v>0</v>
      </c>
      <c r="H63" s="225">
        <f t="shared" si="9"/>
        <v>0</v>
      </c>
    </row>
    <row r="64" spans="1:8" ht="11.45" customHeight="1" x14ac:dyDescent="0.3">
      <c r="A64" s="14"/>
      <c r="B64" s="18" t="s">
        <v>381</v>
      </c>
      <c r="C64" s="221">
        <v>0</v>
      </c>
      <c r="D64" s="221">
        <v>0</v>
      </c>
      <c r="E64" s="221">
        <v>0</v>
      </c>
      <c r="F64" s="221">
        <v>0</v>
      </c>
      <c r="G64" s="221">
        <v>0</v>
      </c>
      <c r="H64" s="225">
        <f t="shared" si="9"/>
        <v>0</v>
      </c>
    </row>
    <row r="65" spans="1:8" ht="6.05" customHeight="1" x14ac:dyDescent="0.3">
      <c r="A65" s="14"/>
      <c r="B65" s="18"/>
      <c r="C65" s="223"/>
      <c r="D65" s="223"/>
      <c r="E65" s="223"/>
      <c r="F65" s="223"/>
      <c r="G65" s="223"/>
      <c r="H65" s="223"/>
    </row>
    <row r="66" spans="1:8" ht="11.45" customHeight="1" x14ac:dyDescent="0.3">
      <c r="A66" s="499" t="s">
        <v>382</v>
      </c>
      <c r="B66" s="500"/>
      <c r="C66" s="229">
        <f>SUM(C67:C75)</f>
        <v>0</v>
      </c>
      <c r="D66" s="229">
        <f t="shared" ref="D66:G66" si="10">SUM(D67:D75)</f>
        <v>0</v>
      </c>
      <c r="E66" s="229">
        <f t="shared" si="10"/>
        <v>0</v>
      </c>
      <c r="F66" s="229">
        <f t="shared" si="10"/>
        <v>0</v>
      </c>
      <c r="G66" s="229">
        <f t="shared" si="10"/>
        <v>0</v>
      </c>
      <c r="H66" s="220">
        <f>+E66-F66</f>
        <v>0</v>
      </c>
    </row>
    <row r="67" spans="1:8" ht="11.45" customHeight="1" x14ac:dyDescent="0.3">
      <c r="A67" s="14"/>
      <c r="B67" s="18" t="s">
        <v>383</v>
      </c>
      <c r="C67" s="221">
        <v>0</v>
      </c>
      <c r="D67" s="221">
        <v>0</v>
      </c>
      <c r="E67" s="221">
        <v>0</v>
      </c>
      <c r="F67" s="221">
        <v>0</v>
      </c>
      <c r="G67" s="221">
        <v>0</v>
      </c>
      <c r="H67" s="225">
        <f t="shared" ref="H67:H75" si="11">+E67-F67</f>
        <v>0</v>
      </c>
    </row>
    <row r="68" spans="1:8" ht="11.45" customHeight="1" x14ac:dyDescent="0.3">
      <c r="A68" s="14"/>
      <c r="B68" s="18" t="s">
        <v>384</v>
      </c>
      <c r="C68" s="221">
        <v>0</v>
      </c>
      <c r="D68" s="221">
        <v>0</v>
      </c>
      <c r="E68" s="221">
        <v>0</v>
      </c>
      <c r="F68" s="221">
        <v>0</v>
      </c>
      <c r="G68" s="221">
        <v>0</v>
      </c>
      <c r="H68" s="225">
        <f t="shared" si="11"/>
        <v>0</v>
      </c>
    </row>
    <row r="69" spans="1:8" ht="11.45" customHeight="1" x14ac:dyDescent="0.3">
      <c r="A69" s="14"/>
      <c r="B69" s="18" t="s">
        <v>385</v>
      </c>
      <c r="C69" s="221">
        <v>0</v>
      </c>
      <c r="D69" s="221">
        <v>0</v>
      </c>
      <c r="E69" s="221">
        <v>0</v>
      </c>
      <c r="F69" s="221">
        <v>0</v>
      </c>
      <c r="G69" s="221">
        <v>0</v>
      </c>
      <c r="H69" s="225">
        <f t="shared" si="11"/>
        <v>0</v>
      </c>
    </row>
    <row r="70" spans="1:8" ht="11.45" customHeight="1" x14ac:dyDescent="0.3">
      <c r="A70" s="14"/>
      <c r="B70" s="18" t="s">
        <v>386</v>
      </c>
      <c r="C70" s="221">
        <v>0</v>
      </c>
      <c r="D70" s="221">
        <v>0</v>
      </c>
      <c r="E70" s="221">
        <v>0</v>
      </c>
      <c r="F70" s="221">
        <v>0</v>
      </c>
      <c r="G70" s="221">
        <v>0</v>
      </c>
      <c r="H70" s="225">
        <f t="shared" si="11"/>
        <v>0</v>
      </c>
    </row>
    <row r="71" spans="1:8" ht="11.45" customHeight="1" x14ac:dyDescent="0.3">
      <c r="A71" s="14"/>
      <c r="B71" s="18" t="s">
        <v>387</v>
      </c>
      <c r="C71" s="221">
        <v>0</v>
      </c>
      <c r="D71" s="221">
        <v>0</v>
      </c>
      <c r="E71" s="221">
        <v>0</v>
      </c>
      <c r="F71" s="221">
        <v>0</v>
      </c>
      <c r="G71" s="221">
        <v>0</v>
      </c>
      <c r="H71" s="225">
        <f t="shared" si="11"/>
        <v>0</v>
      </c>
    </row>
    <row r="72" spans="1:8" ht="11.45" customHeight="1" x14ac:dyDescent="0.3">
      <c r="A72" s="14"/>
      <c r="B72" s="18" t="s">
        <v>388</v>
      </c>
      <c r="C72" s="221">
        <v>0</v>
      </c>
      <c r="D72" s="221">
        <v>0</v>
      </c>
      <c r="E72" s="221">
        <v>0</v>
      </c>
      <c r="F72" s="221">
        <v>0</v>
      </c>
      <c r="G72" s="221">
        <v>0</v>
      </c>
      <c r="H72" s="225">
        <f t="shared" si="11"/>
        <v>0</v>
      </c>
    </row>
    <row r="73" spans="1:8" ht="11.45" customHeight="1" x14ac:dyDescent="0.3">
      <c r="A73" s="14"/>
      <c r="B73" s="18" t="s">
        <v>389</v>
      </c>
      <c r="C73" s="221">
        <v>0</v>
      </c>
      <c r="D73" s="221">
        <v>0</v>
      </c>
      <c r="E73" s="221">
        <v>0</v>
      </c>
      <c r="F73" s="221">
        <v>0</v>
      </c>
      <c r="G73" s="221">
        <v>0</v>
      </c>
      <c r="H73" s="225">
        <f t="shared" si="11"/>
        <v>0</v>
      </c>
    </row>
    <row r="74" spans="1:8" ht="11.45" customHeight="1" x14ac:dyDescent="0.3">
      <c r="A74" s="14"/>
      <c r="B74" s="18" t="s">
        <v>390</v>
      </c>
      <c r="C74" s="221">
        <v>0</v>
      </c>
      <c r="D74" s="221">
        <v>0</v>
      </c>
      <c r="E74" s="221">
        <v>0</v>
      </c>
      <c r="F74" s="221">
        <v>0</v>
      </c>
      <c r="G74" s="221">
        <v>0</v>
      </c>
      <c r="H74" s="225">
        <f t="shared" si="11"/>
        <v>0</v>
      </c>
    </row>
    <row r="75" spans="1:8" ht="11.45" customHeight="1" x14ac:dyDescent="0.3">
      <c r="A75" s="14"/>
      <c r="B75" s="18" t="s">
        <v>391</v>
      </c>
      <c r="C75" s="221">
        <v>0</v>
      </c>
      <c r="D75" s="221">
        <v>0</v>
      </c>
      <c r="E75" s="221">
        <v>0</v>
      </c>
      <c r="F75" s="221">
        <v>0</v>
      </c>
      <c r="G75" s="221">
        <v>0</v>
      </c>
      <c r="H75" s="225">
        <f t="shared" si="11"/>
        <v>0</v>
      </c>
    </row>
    <row r="76" spans="1:8" ht="7.55" customHeight="1" x14ac:dyDescent="0.3">
      <c r="A76" s="14"/>
      <c r="B76" s="18"/>
      <c r="C76" s="223"/>
      <c r="D76" s="223"/>
      <c r="E76" s="223"/>
      <c r="F76" s="223"/>
      <c r="G76" s="223"/>
      <c r="H76" s="223"/>
    </row>
    <row r="77" spans="1:8" ht="11.45" customHeight="1" x14ac:dyDescent="0.3">
      <c r="A77" s="503" t="s">
        <v>392</v>
      </c>
      <c r="B77" s="505"/>
      <c r="C77" s="229">
        <f>SUM(C78:C81)</f>
        <v>0</v>
      </c>
      <c r="D77" s="229">
        <f t="shared" ref="D77:G77" si="12">SUM(D78:D81)</f>
        <v>0</v>
      </c>
      <c r="E77" s="229">
        <f t="shared" si="12"/>
        <v>0</v>
      </c>
      <c r="F77" s="229">
        <f t="shared" si="12"/>
        <v>0</v>
      </c>
      <c r="G77" s="229">
        <f t="shared" si="12"/>
        <v>0</v>
      </c>
      <c r="H77" s="220">
        <f>+E77-F77</f>
        <v>0</v>
      </c>
    </row>
    <row r="78" spans="1:8" ht="11.45" customHeight="1" x14ac:dyDescent="0.3">
      <c r="A78" s="14"/>
      <c r="B78" s="15" t="s">
        <v>393</v>
      </c>
      <c r="C78" s="221">
        <v>0</v>
      </c>
      <c r="D78" s="221">
        <v>0</v>
      </c>
      <c r="E78" s="221">
        <v>0</v>
      </c>
      <c r="F78" s="221">
        <v>0</v>
      </c>
      <c r="G78" s="221">
        <v>0</v>
      </c>
      <c r="H78" s="225">
        <f t="shared" ref="H78:H81" si="13">+E78-F78</f>
        <v>0</v>
      </c>
    </row>
    <row r="79" spans="1:8" ht="18" customHeight="1" x14ac:dyDescent="0.3">
      <c r="A79" s="14"/>
      <c r="B79" s="15" t="s">
        <v>394</v>
      </c>
      <c r="C79" s="221">
        <v>0</v>
      </c>
      <c r="D79" s="221">
        <v>0</v>
      </c>
      <c r="E79" s="221">
        <v>0</v>
      </c>
      <c r="F79" s="221">
        <v>0</v>
      </c>
      <c r="G79" s="221">
        <v>0</v>
      </c>
      <c r="H79" s="225">
        <f t="shared" si="13"/>
        <v>0</v>
      </c>
    </row>
    <row r="80" spans="1:8" ht="11.45" customHeight="1" x14ac:dyDescent="0.3">
      <c r="A80" s="14"/>
      <c r="B80" s="15" t="s">
        <v>395</v>
      </c>
      <c r="C80" s="221">
        <v>0</v>
      </c>
      <c r="D80" s="221">
        <v>0</v>
      </c>
      <c r="E80" s="221">
        <v>0</v>
      </c>
      <c r="F80" s="221">
        <v>0</v>
      </c>
      <c r="G80" s="221">
        <v>0</v>
      </c>
      <c r="H80" s="225">
        <f t="shared" si="13"/>
        <v>0</v>
      </c>
    </row>
    <row r="81" spans="1:10" ht="11.45" customHeight="1" x14ac:dyDescent="0.3">
      <c r="A81" s="14"/>
      <c r="B81" s="18" t="s">
        <v>396</v>
      </c>
      <c r="C81" s="221">
        <v>0</v>
      </c>
      <c r="D81" s="221">
        <v>0</v>
      </c>
      <c r="E81" s="221">
        <v>0</v>
      </c>
      <c r="F81" s="221">
        <v>0</v>
      </c>
      <c r="G81" s="221">
        <v>0</v>
      </c>
      <c r="H81" s="225">
        <f t="shared" si="13"/>
        <v>0</v>
      </c>
    </row>
    <row r="82" spans="1:10" ht="4.5999999999999996" customHeight="1" x14ac:dyDescent="0.3">
      <c r="A82" s="14"/>
      <c r="B82" s="18"/>
      <c r="C82" s="223"/>
      <c r="D82" s="223"/>
      <c r="E82" s="223"/>
      <c r="F82" s="223"/>
      <c r="G82" s="223"/>
      <c r="H82" s="223"/>
    </row>
    <row r="83" spans="1:10" ht="12.6" customHeight="1" x14ac:dyDescent="0.3">
      <c r="A83" s="499" t="s">
        <v>359</v>
      </c>
      <c r="B83" s="500"/>
      <c r="C83" s="380">
        <f>+C9+C46</f>
        <v>89851842</v>
      </c>
      <c r="D83" s="381">
        <f t="shared" ref="D83:G83" si="14">+D9+D46</f>
        <v>-418720.91</v>
      </c>
      <c r="E83" s="380">
        <f t="shared" si="14"/>
        <v>89433121.090000004</v>
      </c>
      <c r="F83" s="380">
        <f t="shared" si="14"/>
        <v>30733409.390000001</v>
      </c>
      <c r="G83" s="380">
        <f t="shared" si="14"/>
        <v>30262534.859999999</v>
      </c>
      <c r="H83" s="382">
        <f>+E83-F83</f>
        <v>58699711.700000003</v>
      </c>
    </row>
    <row r="84" spans="1:10" ht="4.5999999999999996" customHeight="1" thickBot="1" x14ac:dyDescent="0.35">
      <c r="A84" s="16"/>
      <c r="B84" s="19"/>
      <c r="C84" s="17"/>
      <c r="D84" s="17"/>
      <c r="E84" s="17"/>
      <c r="F84" s="17"/>
      <c r="G84" s="17"/>
      <c r="H84" s="226"/>
    </row>
    <row r="85" spans="1:10" ht="48.45" customHeight="1" x14ac:dyDescent="0.3">
      <c r="B85" s="127"/>
      <c r="C85" s="127"/>
      <c r="D85" s="127"/>
      <c r="E85" s="127"/>
      <c r="F85" s="127"/>
      <c r="G85" s="127"/>
      <c r="H85" s="227"/>
      <c r="I85" s="127"/>
      <c r="J85" s="5"/>
    </row>
    <row r="86" spans="1:10" x14ac:dyDescent="0.3">
      <c r="B86" s="129"/>
      <c r="C86" s="129"/>
      <c r="D86" s="129"/>
      <c r="E86" s="129"/>
      <c r="F86" s="129"/>
      <c r="G86" s="129"/>
      <c r="H86" s="228"/>
      <c r="I86" s="129"/>
      <c r="J86" s="5"/>
    </row>
    <row r="87" spans="1:10" x14ac:dyDescent="0.3">
      <c r="A87" s="44"/>
      <c r="B87" s="148"/>
      <c r="C87" s="129"/>
      <c r="D87" s="129"/>
      <c r="E87" s="130"/>
      <c r="F87" s="130"/>
      <c r="G87" s="149"/>
      <c r="H87" s="228"/>
      <c r="I87" s="129"/>
      <c r="J87" s="5"/>
    </row>
    <row r="88" spans="1:10" x14ac:dyDescent="0.3">
      <c r="A88" s="44"/>
      <c r="B88" s="148"/>
      <c r="C88" s="129"/>
      <c r="D88" s="129"/>
      <c r="E88" s="130"/>
      <c r="F88" s="130"/>
      <c r="G88" s="149"/>
      <c r="H88" s="228"/>
      <c r="I88" s="129"/>
      <c r="J88" s="5"/>
    </row>
    <row r="89" spans="1:10" x14ac:dyDescent="0.3">
      <c r="A89" s="44"/>
      <c r="B89" s="147"/>
      <c r="C89" s="147"/>
      <c r="D89" s="128"/>
      <c r="E89" s="128"/>
      <c r="F89" s="128"/>
      <c r="G89" s="147"/>
      <c r="H89" s="227"/>
      <c r="I89" s="127"/>
      <c r="J89" s="5"/>
    </row>
    <row r="90" spans="1:10" x14ac:dyDescent="0.3">
      <c r="A90" s="44"/>
      <c r="B90" s="147"/>
      <c r="C90" s="147"/>
      <c r="D90" s="128"/>
      <c r="E90" s="128"/>
      <c r="F90" s="128"/>
      <c r="G90" s="147"/>
      <c r="H90" s="227"/>
      <c r="I90" s="127"/>
      <c r="J90" s="5"/>
    </row>
    <row r="91" spans="1:10" x14ac:dyDescent="0.3">
      <c r="A91" s="46"/>
      <c r="B91" s="86"/>
      <c r="C91" s="46"/>
      <c r="D91" s="85"/>
      <c r="E91" s="85"/>
      <c r="F91" s="85"/>
      <c r="G91" s="46"/>
      <c r="H91" s="182"/>
      <c r="I91" s="83"/>
    </row>
    <row r="92" spans="1:10" x14ac:dyDescent="0.3">
      <c r="A92" s="44"/>
      <c r="B92" s="44"/>
      <c r="C92" s="44"/>
      <c r="E92" s="45"/>
      <c r="F92" s="45"/>
      <c r="G92" s="44"/>
    </row>
    <row r="93" spans="1:10" x14ac:dyDescent="0.3">
      <c r="A93" s="44"/>
      <c r="B93" s="44"/>
      <c r="C93" s="44"/>
      <c r="E93" s="45"/>
      <c r="F93" s="45"/>
      <c r="G93" s="44"/>
    </row>
  </sheetData>
  <mergeCells count="15"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11811023622047245" top="0.19685039370078741" bottom="0.19685039370078741" header="0.15748031496062992" footer="0.15748031496062992"/>
  <pageSetup scale="78" fitToHeight="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7"/>
  <sheetViews>
    <sheetView zoomScale="110" zoomScaleNormal="110" workbookViewId="0">
      <selection activeCell="B17" sqref="B17"/>
    </sheetView>
  </sheetViews>
  <sheetFormatPr baseColWidth="10" defaultRowHeight="15.05" x14ac:dyDescent="0.3"/>
  <cols>
    <col min="1" max="1" width="1.109375" customWidth="1"/>
    <col min="2" max="2" width="39.33203125" style="2" customWidth="1"/>
    <col min="3" max="8" width="12.44140625" customWidth="1"/>
    <col min="9" max="9" width="12.33203125" customWidth="1"/>
  </cols>
  <sheetData>
    <row r="1" spans="2:9" x14ac:dyDescent="0.3">
      <c r="B1" s="117"/>
      <c r="C1" s="48"/>
      <c r="D1" s="118" t="s">
        <v>423</v>
      </c>
      <c r="E1" s="48"/>
      <c r="F1" s="48"/>
      <c r="G1" s="48"/>
      <c r="H1" s="33"/>
    </row>
    <row r="2" spans="2:9" x14ac:dyDescent="0.3">
      <c r="B2" s="411" t="s">
        <v>417</v>
      </c>
      <c r="C2" s="412"/>
      <c r="D2" s="412"/>
      <c r="E2" s="412"/>
      <c r="F2" s="412"/>
      <c r="G2" s="412"/>
      <c r="H2" s="413"/>
    </row>
    <row r="3" spans="2:9" ht="11.95" customHeight="1" x14ac:dyDescent="0.3">
      <c r="B3" s="411" t="s">
        <v>398</v>
      </c>
      <c r="C3" s="412"/>
      <c r="D3" s="412"/>
      <c r="E3" s="412"/>
      <c r="F3" s="412"/>
      <c r="G3" s="412"/>
      <c r="H3" s="413"/>
    </row>
    <row r="4" spans="2:9" ht="11.95" customHeight="1" x14ac:dyDescent="0.3">
      <c r="B4" s="411" t="s">
        <v>465</v>
      </c>
      <c r="C4" s="412"/>
      <c r="D4" s="412"/>
      <c r="E4" s="412"/>
      <c r="F4" s="412"/>
      <c r="G4" s="412"/>
      <c r="H4" s="413"/>
    </row>
    <row r="5" spans="2:9" ht="11.95" customHeight="1" thickBot="1" x14ac:dyDescent="0.35">
      <c r="B5" s="493" t="s">
        <v>0</v>
      </c>
      <c r="C5" s="506"/>
      <c r="D5" s="506"/>
      <c r="E5" s="506"/>
      <c r="F5" s="506"/>
      <c r="G5" s="506"/>
      <c r="H5" s="494"/>
    </row>
    <row r="6" spans="2:9" ht="15.75" thickBot="1" x14ac:dyDescent="0.35">
      <c r="B6" s="424" t="s">
        <v>1</v>
      </c>
      <c r="C6" s="490" t="s">
        <v>280</v>
      </c>
      <c r="D6" s="491"/>
      <c r="E6" s="491"/>
      <c r="F6" s="491"/>
      <c r="G6" s="492"/>
      <c r="H6" s="424" t="s">
        <v>281</v>
      </c>
    </row>
    <row r="7" spans="2:9" ht="21.6" thickBot="1" x14ac:dyDescent="0.35">
      <c r="B7" s="425"/>
      <c r="C7" s="1" t="s">
        <v>176</v>
      </c>
      <c r="D7" s="1" t="s">
        <v>282</v>
      </c>
      <c r="E7" s="1" t="s">
        <v>283</v>
      </c>
      <c r="F7" s="1" t="s">
        <v>399</v>
      </c>
      <c r="G7" s="1" t="s">
        <v>193</v>
      </c>
      <c r="H7" s="425"/>
    </row>
    <row r="8" spans="2:9" x14ac:dyDescent="0.3">
      <c r="B8" s="20" t="s">
        <v>400</v>
      </c>
      <c r="C8" s="236">
        <f>+C9+C10+C11+C14+C15+C18</f>
        <v>8228118</v>
      </c>
      <c r="D8" s="237">
        <f t="shared" ref="D8:G8" si="0">+D9+D10+D11+D14+D15+D18</f>
        <v>0</v>
      </c>
      <c r="E8" s="236">
        <f t="shared" si="0"/>
        <v>8228118</v>
      </c>
      <c r="F8" s="236">
        <f t="shared" si="0"/>
        <v>3404046.84</v>
      </c>
      <c r="G8" s="236">
        <f t="shared" si="0"/>
        <v>3404046.84</v>
      </c>
      <c r="H8" s="236">
        <f t="shared" ref="H8:H10" si="1">+E8-F8</f>
        <v>4824071.16</v>
      </c>
      <c r="I8" s="172"/>
    </row>
    <row r="9" spans="2:9" x14ac:dyDescent="0.3">
      <c r="B9" s="21" t="s">
        <v>401</v>
      </c>
      <c r="C9" s="238">
        <v>8228118</v>
      </c>
      <c r="D9" s="238">
        <v>0</v>
      </c>
      <c r="E9" s="238">
        <v>8228118</v>
      </c>
      <c r="F9" s="238">
        <v>3404046.84</v>
      </c>
      <c r="G9" s="238">
        <v>3404046.84</v>
      </c>
      <c r="H9" s="238">
        <f>+E9-F9</f>
        <v>4824071.16</v>
      </c>
      <c r="I9" s="173"/>
    </row>
    <row r="10" spans="2:9" x14ac:dyDescent="0.3">
      <c r="B10" s="21" t="s">
        <v>402</v>
      </c>
      <c r="C10" s="238">
        <v>0</v>
      </c>
      <c r="D10" s="238">
        <v>0</v>
      </c>
      <c r="E10" s="238">
        <v>0</v>
      </c>
      <c r="F10" s="238">
        <v>0</v>
      </c>
      <c r="G10" s="238">
        <v>0</v>
      </c>
      <c r="H10" s="239">
        <f t="shared" si="1"/>
        <v>0</v>
      </c>
      <c r="I10" s="173"/>
    </row>
    <row r="11" spans="2:9" x14ac:dyDescent="0.3">
      <c r="B11" s="21" t="s">
        <v>403</v>
      </c>
      <c r="C11" s="238">
        <f>+C12+C13</f>
        <v>0</v>
      </c>
      <c r="D11" s="238">
        <f t="shared" ref="D11:G11" si="2">+D12+D13</f>
        <v>0</v>
      </c>
      <c r="E11" s="238">
        <f t="shared" si="2"/>
        <v>0</v>
      </c>
      <c r="F11" s="238">
        <f t="shared" si="2"/>
        <v>0</v>
      </c>
      <c r="G11" s="238">
        <f t="shared" si="2"/>
        <v>0</v>
      </c>
      <c r="H11" s="238">
        <f>+E11-F11</f>
        <v>0</v>
      </c>
      <c r="I11" s="173"/>
    </row>
    <row r="12" spans="2:9" x14ac:dyDescent="0.3">
      <c r="B12" s="21" t="s">
        <v>404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f t="shared" ref="H12:H18" si="3">+E12-F12</f>
        <v>0</v>
      </c>
      <c r="I12" s="173"/>
    </row>
    <row r="13" spans="2:9" x14ac:dyDescent="0.3">
      <c r="B13" s="21" t="s">
        <v>405</v>
      </c>
      <c r="C13" s="238">
        <v>0</v>
      </c>
      <c r="D13" s="238">
        <v>0</v>
      </c>
      <c r="E13" s="238">
        <v>0</v>
      </c>
      <c r="F13" s="238">
        <v>0</v>
      </c>
      <c r="G13" s="238">
        <v>0</v>
      </c>
      <c r="H13" s="238">
        <f t="shared" si="3"/>
        <v>0</v>
      </c>
      <c r="I13" s="173"/>
    </row>
    <row r="14" spans="2:9" x14ac:dyDescent="0.3">
      <c r="B14" s="21" t="s">
        <v>406</v>
      </c>
      <c r="C14" s="238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f t="shared" si="3"/>
        <v>0</v>
      </c>
      <c r="I14" s="173"/>
    </row>
    <row r="15" spans="2:9" ht="20.95" x14ac:dyDescent="0.3">
      <c r="B15" s="21" t="s">
        <v>407</v>
      </c>
      <c r="C15" s="238">
        <f>+C16+C17</f>
        <v>0</v>
      </c>
      <c r="D15" s="238">
        <f t="shared" ref="D15:G15" si="4">+D16+D17</f>
        <v>0</v>
      </c>
      <c r="E15" s="238">
        <f t="shared" si="4"/>
        <v>0</v>
      </c>
      <c r="F15" s="238">
        <f t="shared" si="4"/>
        <v>0</v>
      </c>
      <c r="G15" s="238">
        <f t="shared" si="4"/>
        <v>0</v>
      </c>
      <c r="H15" s="238">
        <f t="shared" si="3"/>
        <v>0</v>
      </c>
      <c r="I15" s="173"/>
    </row>
    <row r="16" spans="2:9" x14ac:dyDescent="0.3">
      <c r="B16" s="21" t="s">
        <v>408</v>
      </c>
      <c r="C16" s="238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f t="shared" si="3"/>
        <v>0</v>
      </c>
      <c r="I16" s="173"/>
    </row>
    <row r="17" spans="2:10" x14ac:dyDescent="0.3">
      <c r="B17" s="21" t="s">
        <v>409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f t="shared" si="3"/>
        <v>0</v>
      </c>
      <c r="I17" s="173"/>
    </row>
    <row r="18" spans="2:10" x14ac:dyDescent="0.3">
      <c r="B18" s="21" t="s">
        <v>410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f t="shared" si="3"/>
        <v>0</v>
      </c>
      <c r="I18" s="173"/>
    </row>
    <row r="19" spans="2:10" x14ac:dyDescent="0.3">
      <c r="B19" s="21"/>
      <c r="C19" s="240"/>
      <c r="D19" s="241"/>
      <c r="E19" s="241"/>
      <c r="F19" s="241"/>
      <c r="G19" s="241"/>
      <c r="H19" s="241"/>
      <c r="I19" s="174"/>
    </row>
    <row r="20" spans="2:10" x14ac:dyDescent="0.3">
      <c r="B20" s="92" t="s">
        <v>411</v>
      </c>
      <c r="C20" s="236">
        <f>+C21+C22+C23+C26+C27+C30</f>
        <v>40141071</v>
      </c>
      <c r="D20" s="237">
        <f t="shared" ref="D20:G20" si="5">+D21+D22+D23+D26+D27+D30</f>
        <v>0</v>
      </c>
      <c r="E20" s="236">
        <f>+E21+E22+E23+E26+E27+E30</f>
        <v>40141071</v>
      </c>
      <c r="F20" s="236">
        <f t="shared" si="5"/>
        <v>16328499.77</v>
      </c>
      <c r="G20" s="236">
        <f t="shared" si="5"/>
        <v>16013139.460000001</v>
      </c>
      <c r="H20" s="237">
        <f>+E20-F20</f>
        <v>23812571.23</v>
      </c>
      <c r="I20" s="175"/>
      <c r="J20" s="5"/>
    </row>
    <row r="21" spans="2:10" x14ac:dyDescent="0.3">
      <c r="B21" s="91" t="s">
        <v>401</v>
      </c>
      <c r="C21" s="238">
        <v>40141071</v>
      </c>
      <c r="D21" s="238">
        <v>0</v>
      </c>
      <c r="E21" s="238">
        <v>40141071</v>
      </c>
      <c r="F21" s="238">
        <v>16328499.77</v>
      </c>
      <c r="G21" s="238">
        <v>16013139.460000001</v>
      </c>
      <c r="H21" s="238">
        <f>+E21-F21</f>
        <v>23812571.23</v>
      </c>
      <c r="I21" s="176"/>
      <c r="J21" s="5"/>
    </row>
    <row r="22" spans="2:10" x14ac:dyDescent="0.3">
      <c r="B22" s="91" t="s">
        <v>402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f t="shared" ref="H22" si="6">+E22-F22</f>
        <v>0</v>
      </c>
      <c r="I22" s="176"/>
      <c r="J22" s="5"/>
    </row>
    <row r="23" spans="2:10" x14ac:dyDescent="0.3">
      <c r="B23" s="91" t="s">
        <v>403</v>
      </c>
      <c r="C23" s="238">
        <f>+C24+C25</f>
        <v>0</v>
      </c>
      <c r="D23" s="238">
        <f t="shared" ref="D23:G25" si="7">+D24+D25</f>
        <v>0</v>
      </c>
      <c r="E23" s="238">
        <f t="shared" si="7"/>
        <v>0</v>
      </c>
      <c r="F23" s="238">
        <f t="shared" si="7"/>
        <v>0</v>
      </c>
      <c r="G23" s="238">
        <f t="shared" si="7"/>
        <v>0</v>
      </c>
      <c r="H23" s="238">
        <f>+E23-F23</f>
        <v>0</v>
      </c>
      <c r="I23" s="173"/>
      <c r="J23" s="5"/>
    </row>
    <row r="24" spans="2:10" x14ac:dyDescent="0.3">
      <c r="B24" s="91" t="s">
        <v>404</v>
      </c>
      <c r="C24" s="238">
        <f>+C25+C26</f>
        <v>0</v>
      </c>
      <c r="D24" s="238">
        <f t="shared" si="7"/>
        <v>0</v>
      </c>
      <c r="E24" s="238">
        <f t="shared" si="7"/>
        <v>0</v>
      </c>
      <c r="F24" s="238">
        <f t="shared" si="7"/>
        <v>0</v>
      </c>
      <c r="G24" s="238">
        <f t="shared" si="7"/>
        <v>0</v>
      </c>
      <c r="H24" s="238">
        <f t="shared" ref="H24:H30" si="8">+E24-F24</f>
        <v>0</v>
      </c>
      <c r="I24" s="173"/>
      <c r="J24" s="5"/>
    </row>
    <row r="25" spans="2:10" x14ac:dyDescent="0.3">
      <c r="B25" s="21" t="s">
        <v>405</v>
      </c>
      <c r="C25" s="238">
        <f>+C26+C27</f>
        <v>0</v>
      </c>
      <c r="D25" s="238">
        <f t="shared" si="7"/>
        <v>0</v>
      </c>
      <c r="E25" s="238">
        <f t="shared" si="7"/>
        <v>0</v>
      </c>
      <c r="F25" s="238">
        <f t="shared" si="7"/>
        <v>0</v>
      </c>
      <c r="G25" s="238">
        <f t="shared" si="7"/>
        <v>0</v>
      </c>
      <c r="H25" s="238">
        <f t="shared" si="8"/>
        <v>0</v>
      </c>
      <c r="I25" s="173"/>
    </row>
    <row r="26" spans="2:10" x14ac:dyDescent="0.3">
      <c r="B26" s="21" t="s">
        <v>406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f t="shared" si="8"/>
        <v>0</v>
      </c>
      <c r="I26" s="173"/>
    </row>
    <row r="27" spans="2:10" ht="20.95" x14ac:dyDescent="0.3">
      <c r="B27" s="21" t="s">
        <v>407</v>
      </c>
      <c r="C27" s="238">
        <f>+C28+C29</f>
        <v>0</v>
      </c>
      <c r="D27" s="238">
        <f t="shared" ref="D27:G27" si="9">+D28+D29</f>
        <v>0</v>
      </c>
      <c r="E27" s="238">
        <f t="shared" si="9"/>
        <v>0</v>
      </c>
      <c r="F27" s="238">
        <f t="shared" si="9"/>
        <v>0</v>
      </c>
      <c r="G27" s="238">
        <f t="shared" si="9"/>
        <v>0</v>
      </c>
      <c r="H27" s="238">
        <f>+H28+H29</f>
        <v>0</v>
      </c>
      <c r="I27" s="173"/>
    </row>
    <row r="28" spans="2:10" x14ac:dyDescent="0.3">
      <c r="B28" s="21" t="s">
        <v>408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f t="shared" si="8"/>
        <v>0</v>
      </c>
      <c r="I28" s="173"/>
    </row>
    <row r="29" spans="2:10" x14ac:dyDescent="0.3">
      <c r="B29" s="21" t="s">
        <v>409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f t="shared" si="8"/>
        <v>0</v>
      </c>
      <c r="I29" s="173"/>
    </row>
    <row r="30" spans="2:10" x14ac:dyDescent="0.3">
      <c r="B30" s="21" t="s">
        <v>410</v>
      </c>
      <c r="C30" s="238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f t="shared" si="8"/>
        <v>0</v>
      </c>
      <c r="I30" s="173"/>
    </row>
    <row r="31" spans="2:10" x14ac:dyDescent="0.3">
      <c r="B31" s="20" t="s">
        <v>412</v>
      </c>
      <c r="C31" s="379">
        <f>+C8+C20</f>
        <v>48369189</v>
      </c>
      <c r="D31" s="379">
        <f t="shared" ref="D31:H31" si="10">+D8+D20</f>
        <v>0</v>
      </c>
      <c r="E31" s="379">
        <f t="shared" si="10"/>
        <v>48369189</v>
      </c>
      <c r="F31" s="379">
        <f t="shared" si="10"/>
        <v>19732546.609999999</v>
      </c>
      <c r="G31" s="379">
        <f t="shared" si="10"/>
        <v>19417186.300000001</v>
      </c>
      <c r="H31" s="379">
        <f t="shared" si="10"/>
        <v>28636642.390000001</v>
      </c>
      <c r="I31" s="177"/>
    </row>
    <row r="32" spans="2:10" ht="11.3" customHeight="1" thickBot="1" x14ac:dyDescent="0.35">
      <c r="B32" s="22"/>
      <c r="C32" s="23"/>
      <c r="D32" s="24"/>
      <c r="E32" s="24"/>
      <c r="F32" s="24"/>
      <c r="G32" s="24"/>
      <c r="H32" s="24"/>
      <c r="I32" s="174"/>
    </row>
    <row r="36" spans="2:10" x14ac:dyDescent="0.3">
      <c r="B36" s="150"/>
      <c r="C36" s="151"/>
      <c r="D36" s="151"/>
      <c r="E36" s="151"/>
      <c r="F36" s="151"/>
      <c r="G36" s="151"/>
      <c r="H36" s="151"/>
      <c r="I36" s="151"/>
      <c r="J36" s="151"/>
    </row>
    <row r="37" spans="2:10" x14ac:dyDescent="0.3">
      <c r="B37" s="150"/>
      <c r="C37" s="152"/>
      <c r="D37" s="152"/>
      <c r="E37" s="153"/>
      <c r="F37" s="153"/>
      <c r="G37" s="153"/>
      <c r="H37" s="152"/>
      <c r="I37" s="152"/>
      <c r="J37" s="151"/>
    </row>
    <row r="38" spans="2:10" x14ac:dyDescent="0.3">
      <c r="B38" s="150"/>
      <c r="C38" s="152"/>
      <c r="D38" s="152"/>
      <c r="E38" s="153"/>
      <c r="F38" s="153"/>
      <c r="G38" s="153"/>
      <c r="H38" s="152"/>
      <c r="I38" s="152"/>
      <c r="J38" s="151"/>
    </row>
    <row r="39" spans="2:10" x14ac:dyDescent="0.3">
      <c r="B39" s="150"/>
      <c r="C39" s="152"/>
      <c r="D39" s="152"/>
      <c r="E39" s="153"/>
      <c r="F39" s="153"/>
      <c r="G39" s="153"/>
      <c r="H39" s="152"/>
      <c r="I39" s="152"/>
      <c r="J39" s="151"/>
    </row>
    <row r="40" spans="2:10" x14ac:dyDescent="0.3">
      <c r="B40" s="150"/>
      <c r="C40" s="152"/>
      <c r="D40" s="152"/>
      <c r="E40" s="153"/>
      <c r="F40" s="153"/>
      <c r="G40" s="153"/>
      <c r="H40" s="152"/>
      <c r="I40" s="152"/>
      <c r="J40" s="151"/>
    </row>
    <row r="41" spans="2:10" x14ac:dyDescent="0.3">
      <c r="B41" s="150"/>
      <c r="C41" s="152"/>
      <c r="D41" s="154"/>
      <c r="E41" s="153"/>
      <c r="F41" s="153"/>
      <c r="G41" s="153"/>
      <c r="H41" s="154"/>
      <c r="I41" s="154"/>
      <c r="J41" s="151"/>
    </row>
    <row r="42" spans="2:10" x14ac:dyDescent="0.3">
      <c r="B42" s="150"/>
      <c r="C42" s="152"/>
      <c r="D42" s="152"/>
      <c r="E42" s="153"/>
      <c r="F42" s="153"/>
      <c r="G42" s="153"/>
      <c r="H42" s="152"/>
      <c r="I42" s="152"/>
      <c r="J42" s="151"/>
    </row>
    <row r="43" spans="2:10" x14ac:dyDescent="0.3">
      <c r="B43" s="150"/>
      <c r="C43" s="152"/>
      <c r="D43" s="152"/>
      <c r="E43" s="153"/>
      <c r="F43" s="153"/>
      <c r="G43" s="153"/>
      <c r="H43" s="152"/>
      <c r="I43" s="152"/>
      <c r="J43" s="151"/>
    </row>
    <row r="44" spans="2:10" x14ac:dyDescent="0.3">
      <c r="B44" s="150"/>
      <c r="C44" s="151"/>
      <c r="D44" s="151"/>
      <c r="E44" s="151"/>
      <c r="F44" s="151"/>
      <c r="G44" s="151"/>
      <c r="H44" s="151"/>
      <c r="I44" s="151"/>
      <c r="J44" s="151"/>
    </row>
    <row r="45" spans="2:10" x14ac:dyDescent="0.3">
      <c r="B45" s="150"/>
      <c r="C45" s="151"/>
      <c r="D45" s="151"/>
      <c r="E45" s="151"/>
      <c r="F45" s="151"/>
      <c r="G45" s="151"/>
      <c r="H45" s="151"/>
      <c r="I45" s="151"/>
      <c r="J45" s="151"/>
    </row>
    <row r="46" spans="2:10" x14ac:dyDescent="0.3">
      <c r="B46" s="150"/>
      <c r="C46" s="151"/>
      <c r="D46" s="151"/>
      <c r="E46" s="151"/>
      <c r="F46" s="151"/>
      <c r="G46" s="151"/>
      <c r="H46" s="151"/>
      <c r="I46" s="151"/>
      <c r="J46" s="151"/>
    </row>
    <row r="47" spans="2:10" x14ac:dyDescent="0.3">
      <c r="B47" s="150"/>
      <c r="C47" s="151"/>
      <c r="D47" s="151"/>
      <c r="E47" s="151"/>
      <c r="F47" s="151"/>
      <c r="G47" s="151"/>
      <c r="H47" s="151"/>
      <c r="I47" s="151"/>
      <c r="J47" s="151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78740157480314965" right="0.15748031496062992" top="0.74803149606299213" bottom="0.74803149606299213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ANEXO I-F1 ESFD</vt:lpstr>
      <vt:lpstr>F-2 InfAnaDeudaPubOP</vt:lpstr>
      <vt:lpstr>F-3 InfAnaObligDifFinan</vt:lpstr>
      <vt:lpstr>F-4 BALANCE PRESUP</vt:lpstr>
      <vt:lpstr>F-5 EA DE INGRESOS DETALLADA</vt:lpstr>
      <vt:lpstr>F-6a  EAEPED-COG </vt:lpstr>
      <vt:lpstr>F-6b EAEPED-CA</vt:lpstr>
      <vt:lpstr>F-6C EAEPED-CF</vt:lpstr>
      <vt:lpstr>F-6d EAEPED-CSPC</vt:lpstr>
      <vt:lpstr>'ANEXO I-F1 ESFD'!Área_de_impresión</vt:lpstr>
      <vt:lpstr>'F-2 InfAnaDeudaPubOP'!Área_de_impresión</vt:lpstr>
      <vt:lpstr>'F-4 BALANCE PRESUP'!Área_de_impresión</vt:lpstr>
      <vt:lpstr>'F-5 EA DE INGRESOS DETALLADA'!Área_de_impresión</vt:lpstr>
      <vt:lpstr>'F-6a  EAEPED-COG '!Área_de_impresión</vt:lpstr>
      <vt:lpstr>'F-6b EAEPED-CA'!Área_de_impresión</vt:lpstr>
      <vt:lpstr>'ANEXO I-F1 ESFD'!Títulos_a_imprimir</vt:lpstr>
      <vt:lpstr>'F-2 InfAnaDeudaPubOP'!Títulos_a_imprimir</vt:lpstr>
      <vt:lpstr>'F-3 InfAnaObligDifFinan'!Títulos_a_imprimir</vt:lpstr>
      <vt:lpstr>'F-4 BALANCE PRESUP'!Títulos_a_imprimir</vt:lpstr>
      <vt:lpstr>'F-5 EA DE INGRESOS DETALLADA'!Títulos_a_imprimir</vt:lpstr>
      <vt:lpstr>'F-6a  EAEPED-COG '!Títulos_a_imprimir</vt:lpstr>
      <vt:lpstr>'F-6b EAEPED-CA'!Títulos_a_imprimir</vt:lpstr>
      <vt:lpstr>'F-6C EAEPED-CF'!Títulos_a_imprimir</vt:lpstr>
      <vt:lpstr>'F-6d EAEPED-CSPC'!Títulos_a_imprimir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Jose Antonio Chable</cp:lastModifiedBy>
  <cp:lastPrinted>2020-09-24T06:45:50Z</cp:lastPrinted>
  <dcterms:created xsi:type="dcterms:W3CDTF">2016-10-13T16:57:53Z</dcterms:created>
  <dcterms:modified xsi:type="dcterms:W3CDTF">2020-09-29T05:56:46Z</dcterms:modified>
</cp:coreProperties>
</file>