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Antonio Chable\Desktop\Maxbo Herrera\AREA CONTABLE\EDOS. FINANCIEROS\CUENTA PUBLICA 2019\"/>
    </mc:Choice>
  </mc:AlternateContent>
  <bookViews>
    <workbookView xWindow="0" yWindow="0" windowWidth="28800" windowHeight="11805" tabRatio="927"/>
  </bookViews>
  <sheets>
    <sheet name="ANEXO I-F1 ESFD" sheetId="1" r:id="rId1"/>
    <sheet name="F-2 InfAnaDeudaPubOP" sheetId="2" r:id="rId2"/>
    <sheet name="F-3 InfAnaObligDifFinan" sheetId="3" r:id="rId3"/>
    <sheet name="F-4 BALANCE PRESUP" sheetId="4" r:id="rId4"/>
    <sheet name="F-5 EA DE INGRESOS DETALLADA" sheetId="5" r:id="rId5"/>
    <sheet name="F-6a  EAEPED-COG sayde" sheetId="6" r:id="rId6"/>
    <sheet name="F-6b EAEPED-CA" sheetId="7" r:id="rId7"/>
    <sheet name="F-6C EAEPED-CF" sheetId="8" r:id="rId8"/>
    <sheet name="F-6d EAEPED-CSPC" sheetId="9" r:id="rId9"/>
  </sheets>
  <definedNames>
    <definedName name="_xlnm.Print_Area" localSheetId="0">'ANEXO I-F1 ESFD'!$A$1:$F$90</definedName>
    <definedName name="_xlnm.Print_Area" localSheetId="1">'F-2 InfAnaDeudaPubOP'!$A$1:$J$42</definedName>
    <definedName name="_xlnm.Print_Area" localSheetId="3">'F-4 BALANCE PRESUP'!$A$1:$E$91</definedName>
    <definedName name="_xlnm.Print_Area" localSheetId="4">'F-5 EA DE INGRESOS DETALLADA'!$A$1:$I$83</definedName>
    <definedName name="_xlnm.Print_Area" localSheetId="5">'F-6a  EAEPED-COG sayde'!$A$1:$H$170</definedName>
    <definedName name="_xlnm.Print_Area" localSheetId="6">'F-6b EAEPED-CA'!$A$1:$H$72</definedName>
    <definedName name="_xlnm.Print_Titles" localSheetId="0">'ANEXO I-F1 ESFD'!$1:$6</definedName>
    <definedName name="_xlnm.Print_Titles" localSheetId="1">'F-2 InfAnaDeudaPubOP'!$6:$7</definedName>
    <definedName name="_xlnm.Print_Titles" localSheetId="2">'F-3 InfAnaObligDifFinan'!$6:$6</definedName>
    <definedName name="_xlnm.Print_Titles" localSheetId="3">'F-4 BALANCE PRESUP'!$1:$5</definedName>
    <definedName name="_xlnm.Print_Titles" localSheetId="4">'F-5 EA DE INGRESOS DETALLADA'!$1:$8</definedName>
    <definedName name="_xlnm.Print_Titles" localSheetId="5">'F-6a  EAEPED-COG sayde'!$1:$8</definedName>
    <definedName name="_xlnm.Print_Titles" localSheetId="6">'F-6b EAEPED-CA'!$7:$8</definedName>
    <definedName name="_xlnm.Print_Titles" localSheetId="7">'F-6C EAEPED-CF'!$1:$8</definedName>
    <definedName name="_xlnm.Print_Titles" localSheetId="8">'F-6d EAEPED-CSPC'!$7:$8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5" l="1"/>
  <c r="I78" i="5" s="1"/>
  <c r="G78" i="5"/>
  <c r="F78" i="5"/>
  <c r="E78" i="5"/>
  <c r="D78" i="5"/>
  <c r="H70" i="5"/>
  <c r="I70" i="5" s="1"/>
  <c r="G70" i="5"/>
  <c r="F70" i="5"/>
  <c r="E70" i="5"/>
  <c r="D70" i="5"/>
  <c r="I66" i="5"/>
  <c r="I65" i="5"/>
  <c r="I64" i="5"/>
  <c r="I63" i="5"/>
  <c r="H62" i="5"/>
  <c r="I62" i="5" s="1"/>
  <c r="G62" i="5"/>
  <c r="G57" i="5" s="1"/>
  <c r="F62" i="5"/>
  <c r="F57" i="5" s="1"/>
  <c r="E62" i="5"/>
  <c r="D62" i="5"/>
  <c r="I61" i="5"/>
  <c r="I60" i="5"/>
  <c r="I57" i="5" s="1"/>
  <c r="I59" i="5"/>
  <c r="I58" i="5"/>
  <c r="H57" i="5"/>
  <c r="H68" i="5" s="1"/>
  <c r="E57" i="5"/>
  <c r="D57" i="5"/>
  <c r="D68" i="5" s="1"/>
  <c r="I56" i="5"/>
  <c r="I55" i="5"/>
  <c r="I54" i="5"/>
  <c r="F54" i="5"/>
  <c r="F48" i="5" s="1"/>
  <c r="I53" i="5"/>
  <c r="I52" i="5"/>
  <c r="I51" i="5"/>
  <c r="I50" i="5"/>
  <c r="I48" i="5" s="1"/>
  <c r="I49" i="5"/>
  <c r="H48" i="5"/>
  <c r="G48" i="5"/>
  <c r="E48" i="5"/>
  <c r="E68" i="5" s="1"/>
  <c r="D48" i="5"/>
  <c r="I45" i="5"/>
  <c r="F43" i="5"/>
  <c r="I41" i="5"/>
  <c r="I40" i="5"/>
  <c r="H39" i="5"/>
  <c r="I39" i="5" s="1"/>
  <c r="G39" i="5"/>
  <c r="F39" i="5"/>
  <c r="E39" i="5"/>
  <c r="D39" i="5"/>
  <c r="I38" i="5"/>
  <c r="I37" i="5"/>
  <c r="I36" i="5"/>
  <c r="I35" i="5"/>
  <c r="I34" i="5"/>
  <c r="I33" i="5"/>
  <c r="I32" i="5"/>
  <c r="I31" i="5"/>
  <c r="H30" i="5"/>
  <c r="I30" i="5" s="1"/>
  <c r="G30" i="5"/>
  <c r="F30" i="5"/>
  <c r="E30" i="5"/>
  <c r="D30" i="5"/>
  <c r="I29" i="5"/>
  <c r="I28" i="5"/>
  <c r="I27" i="5"/>
  <c r="I26" i="5"/>
  <c r="I25" i="5"/>
  <c r="I24" i="5"/>
  <c r="I23" i="5"/>
  <c r="I22" i="5"/>
  <c r="I21" i="5"/>
  <c r="I20" i="5"/>
  <c r="I19" i="5"/>
  <c r="I17" i="5"/>
  <c r="H17" i="5"/>
  <c r="H43" i="5" s="1"/>
  <c r="G17" i="5"/>
  <c r="G43" i="5" s="1"/>
  <c r="F17" i="5"/>
  <c r="E17" i="5"/>
  <c r="E43" i="5" s="1"/>
  <c r="E73" i="5" s="1"/>
  <c r="D17" i="5"/>
  <c r="D43" i="5" s="1"/>
  <c r="D73" i="5" s="1"/>
  <c r="I16" i="5"/>
  <c r="I15" i="5"/>
  <c r="I14" i="5"/>
  <c r="I13" i="5"/>
  <c r="I12" i="5"/>
  <c r="I11" i="5"/>
  <c r="I10" i="5"/>
  <c r="D80" i="4"/>
  <c r="C80" i="4"/>
  <c r="D78" i="4"/>
  <c r="C78" i="4"/>
  <c r="B78" i="4"/>
  <c r="D74" i="4"/>
  <c r="D82" i="4" s="1"/>
  <c r="D84" i="4" s="1"/>
  <c r="C74" i="4"/>
  <c r="B74" i="4"/>
  <c r="D72" i="4"/>
  <c r="C72" i="4"/>
  <c r="C82" i="4" s="1"/>
  <c r="C84" i="4" s="1"/>
  <c r="B72" i="4"/>
  <c r="B82" i="4" s="1"/>
  <c r="B84" i="4" s="1"/>
  <c r="D60" i="4"/>
  <c r="C60" i="4"/>
  <c r="B60" i="4"/>
  <c r="D56" i="4"/>
  <c r="C56" i="4"/>
  <c r="B56" i="4"/>
  <c r="D54" i="4"/>
  <c r="D64" i="4" s="1"/>
  <c r="D66" i="4" s="1"/>
  <c r="C54" i="4"/>
  <c r="C64" i="4" s="1"/>
  <c r="C66" i="4" s="1"/>
  <c r="B54" i="4"/>
  <c r="B64" i="4" s="1"/>
  <c r="B66" i="4" s="1"/>
  <c r="B48" i="4"/>
  <c r="D44" i="4"/>
  <c r="C44" i="4"/>
  <c r="B44" i="4"/>
  <c r="D41" i="4"/>
  <c r="D48" i="4" s="1"/>
  <c r="C41" i="4"/>
  <c r="C48" i="4" s="1"/>
  <c r="B41" i="4"/>
  <c r="D31" i="4"/>
  <c r="C31" i="4"/>
  <c r="B31" i="4"/>
  <c r="B23" i="4"/>
  <c r="C22" i="4"/>
  <c r="C24" i="4" s="1"/>
  <c r="C26" i="4" s="1"/>
  <c r="C35" i="4" s="1"/>
  <c r="D18" i="4"/>
  <c r="C18" i="4"/>
  <c r="B17" i="4"/>
  <c r="D14" i="4"/>
  <c r="C14" i="4"/>
  <c r="B14" i="4"/>
  <c r="D10" i="4"/>
  <c r="D22" i="4" s="1"/>
  <c r="D24" i="4" s="1"/>
  <c r="D26" i="4" s="1"/>
  <c r="D35" i="4" s="1"/>
  <c r="C10" i="4"/>
  <c r="B10" i="4"/>
  <c r="B22" i="4" s="1"/>
  <c r="B24" i="4" s="1"/>
  <c r="B26" i="4" s="1"/>
  <c r="B35" i="4" s="1"/>
  <c r="F72" i="1"/>
  <c r="E72" i="1"/>
  <c r="F65" i="1"/>
  <c r="E65" i="1"/>
  <c r="F60" i="1"/>
  <c r="E60" i="1"/>
  <c r="C58" i="1"/>
  <c r="B58" i="1"/>
  <c r="F55" i="1"/>
  <c r="E55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6" i="1" s="1"/>
  <c r="F57" i="1" s="1"/>
  <c r="E9" i="1"/>
  <c r="C9" i="1"/>
  <c r="C46" i="1" s="1"/>
  <c r="C60" i="1" s="1"/>
  <c r="B9" i="1"/>
  <c r="B46" i="1" s="1"/>
  <c r="B60" i="1" s="1"/>
  <c r="E46" i="1" l="1"/>
  <c r="E57" i="1" s="1"/>
  <c r="E78" i="1" s="1"/>
  <c r="E76" i="1"/>
  <c r="F76" i="1"/>
  <c r="F78" i="1" s="1"/>
  <c r="I43" i="5"/>
  <c r="I73" i="5" s="1"/>
  <c r="H73" i="5"/>
  <c r="I68" i="5"/>
  <c r="F68" i="5"/>
  <c r="F73" i="5" s="1"/>
  <c r="G73" i="5"/>
  <c r="G68" i="5"/>
  <c r="E18" i="6" l="1"/>
  <c r="C19" i="6"/>
  <c r="D19" i="6"/>
  <c r="F19" i="6"/>
  <c r="E20" i="6"/>
  <c r="E19" i="6" s="1"/>
  <c r="E21" i="6"/>
  <c r="E22" i="6"/>
  <c r="H22" i="9" l="1"/>
  <c r="C21" i="8"/>
  <c r="E21" i="8" l="1"/>
  <c r="F21" i="8"/>
  <c r="G21" i="8"/>
  <c r="C30" i="8"/>
  <c r="D30" i="8"/>
  <c r="E30" i="8"/>
  <c r="F30" i="8"/>
  <c r="G30" i="8"/>
  <c r="E20" i="7"/>
  <c r="H30" i="8" l="1"/>
  <c r="G19" i="6" l="1"/>
  <c r="D12" i="7" l="1"/>
  <c r="D10" i="7" s="1"/>
  <c r="E31" i="7" l="1"/>
  <c r="H31" i="7"/>
  <c r="G12" i="7"/>
  <c r="F12" i="7"/>
  <c r="C12" i="7"/>
  <c r="E23" i="9" l="1"/>
  <c r="E11" i="9"/>
  <c r="E63" i="8"/>
  <c r="E26" i="8"/>
  <c r="E58" i="7"/>
  <c r="E59" i="7"/>
  <c r="E60" i="7"/>
  <c r="E61" i="7"/>
  <c r="E62" i="7"/>
  <c r="E63" i="7"/>
  <c r="E64" i="7"/>
  <c r="E65" i="7"/>
  <c r="E66" i="7"/>
  <c r="E67" i="7"/>
  <c r="E68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0" i="7"/>
  <c r="E29" i="7"/>
  <c r="E28" i="7"/>
  <c r="E27" i="7"/>
  <c r="E26" i="7"/>
  <c r="E25" i="7"/>
  <c r="E24" i="7"/>
  <c r="E23" i="7"/>
  <c r="E22" i="7"/>
  <c r="E21" i="7"/>
  <c r="E19" i="7"/>
  <c r="E18" i="7"/>
  <c r="E17" i="7"/>
  <c r="E16" i="7"/>
  <c r="E15" i="7"/>
  <c r="E14" i="7"/>
  <c r="E13" i="7"/>
  <c r="E118" i="6"/>
  <c r="H118" i="6" s="1"/>
  <c r="E105" i="6"/>
  <c r="H105" i="6" s="1"/>
  <c r="E113" i="6"/>
  <c r="E112" i="6"/>
  <c r="E111" i="6"/>
  <c r="E110" i="6"/>
  <c r="E109" i="6"/>
  <c r="E108" i="6"/>
  <c r="E107" i="6"/>
  <c r="E106" i="6"/>
  <c r="E103" i="6"/>
  <c r="E102" i="6"/>
  <c r="E101" i="6"/>
  <c r="E100" i="6"/>
  <c r="E99" i="6"/>
  <c r="E98" i="6"/>
  <c r="E97" i="6"/>
  <c r="E96" i="6"/>
  <c r="E95" i="6"/>
  <c r="C104" i="6"/>
  <c r="E93" i="6"/>
  <c r="E92" i="6"/>
  <c r="E91" i="6"/>
  <c r="H91" i="6" s="1"/>
  <c r="E90" i="6"/>
  <c r="H90" i="6" s="1"/>
  <c r="E89" i="6"/>
  <c r="H89" i="6" s="1"/>
  <c r="E88" i="6"/>
  <c r="H88" i="6" s="1"/>
  <c r="E87" i="6"/>
  <c r="H87" i="6"/>
  <c r="E36" i="6"/>
  <c r="E37" i="6"/>
  <c r="E34" i="6"/>
  <c r="E35" i="6"/>
  <c r="C29" i="6"/>
  <c r="E43" i="6"/>
  <c r="C11" i="6"/>
  <c r="E38" i="6"/>
  <c r="E32" i="6"/>
  <c r="E33" i="6"/>
  <c r="H33" i="6" s="1"/>
  <c r="E31" i="6"/>
  <c r="E30" i="6"/>
  <c r="E12" i="7" l="1"/>
  <c r="D57" i="7"/>
  <c r="D35" i="7"/>
  <c r="D33" i="7" l="1"/>
  <c r="D69" i="7" s="1"/>
  <c r="H26" i="8" l="1"/>
  <c r="H21" i="8" s="1"/>
  <c r="H63" i="8"/>
  <c r="G57" i="7"/>
  <c r="F57" i="7"/>
  <c r="C57" i="7"/>
  <c r="H68" i="7"/>
  <c r="H67" i="7"/>
  <c r="H66" i="7"/>
  <c r="H65" i="7"/>
  <c r="H64" i="7"/>
  <c r="H63" i="7"/>
  <c r="H62" i="7"/>
  <c r="H61" i="7"/>
  <c r="H60" i="7"/>
  <c r="H59" i="7"/>
  <c r="H58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13" i="7"/>
  <c r="D104" i="6"/>
  <c r="G102" i="6"/>
  <c r="H12" i="7" l="1"/>
  <c r="H57" i="7"/>
  <c r="E57" i="7"/>
  <c r="F39" i="6"/>
  <c r="G39" i="6"/>
  <c r="D39" i="6" l="1"/>
  <c r="H107" i="6" l="1"/>
  <c r="F102" i="6"/>
  <c r="H23" i="9" l="1"/>
  <c r="C10" i="7" l="1"/>
  <c r="C35" i="7"/>
  <c r="C33" i="7" l="1"/>
  <c r="C69" i="7" s="1"/>
  <c r="H110" i="6"/>
  <c r="E28" i="6"/>
  <c r="E27" i="6"/>
  <c r="E26" i="6"/>
  <c r="E24" i="6"/>
  <c r="H24" i="6" s="1"/>
  <c r="E23" i="6"/>
  <c r="H23" i="6" s="1"/>
  <c r="H22" i="6"/>
  <c r="E15" i="6"/>
  <c r="H16" i="6"/>
  <c r="E17" i="6"/>
  <c r="H17" i="6" s="1"/>
  <c r="H28" i="6"/>
  <c r="H27" i="6"/>
  <c r="H26" i="6"/>
  <c r="H21" i="6"/>
  <c r="H20" i="6"/>
  <c r="H12" i="6"/>
  <c r="H18" i="6"/>
  <c r="H103" i="6" l="1"/>
  <c r="H98" i="6"/>
  <c r="H95" i="6"/>
  <c r="H93" i="6"/>
  <c r="H15" i="6" l="1"/>
  <c r="G11" i="6"/>
  <c r="H38" i="6"/>
  <c r="H37" i="6"/>
  <c r="H36" i="6"/>
  <c r="H34" i="6"/>
  <c r="H32" i="6"/>
  <c r="H31" i="6"/>
  <c r="E25" i="6"/>
  <c r="H13" i="6"/>
  <c r="G29" i="6"/>
  <c r="F29" i="6"/>
  <c r="D29" i="6"/>
  <c r="F11" i="6"/>
  <c r="D11" i="6"/>
  <c r="C39" i="6"/>
  <c r="F10" i="6" l="1"/>
  <c r="E39" i="6"/>
  <c r="H25" i="6"/>
  <c r="D10" i="6"/>
  <c r="E11" i="6"/>
  <c r="H14" i="6"/>
  <c r="G10" i="6"/>
  <c r="E58" i="8" l="1"/>
  <c r="H111" i="6" l="1"/>
  <c r="G10" i="7"/>
  <c r="F10" i="7"/>
  <c r="E35" i="7"/>
  <c r="E33" i="7" s="1"/>
  <c r="F35" i="7"/>
  <c r="G35" i="7"/>
  <c r="G33" i="7" l="1"/>
  <c r="G69" i="7" s="1"/>
  <c r="F33" i="7"/>
  <c r="F69" i="7" s="1"/>
  <c r="E86" i="6" l="1"/>
  <c r="E10" i="7" l="1"/>
  <c r="E69" i="7" s="1"/>
  <c r="G16" i="2"/>
  <c r="H158" i="6" l="1"/>
  <c r="H35" i="7" l="1"/>
  <c r="H33" i="7" s="1"/>
  <c r="H113" i="6"/>
  <c r="H112" i="6"/>
  <c r="H109" i="6"/>
  <c r="H108" i="6"/>
  <c r="H106" i="6"/>
  <c r="H101" i="6"/>
  <c r="H100" i="6"/>
  <c r="H96" i="6"/>
  <c r="H10" i="7" l="1"/>
  <c r="H69" i="7" s="1"/>
  <c r="H104" i="6"/>
  <c r="H92" i="6" l="1"/>
  <c r="I18" i="2" l="1"/>
  <c r="H18" i="2"/>
  <c r="H41" i="6" l="1"/>
  <c r="H42" i="6"/>
  <c r="H44" i="6"/>
  <c r="H45" i="6"/>
  <c r="H46" i="6"/>
  <c r="H47" i="6"/>
  <c r="H48" i="6"/>
  <c r="H49" i="6"/>
  <c r="H40" i="6"/>
  <c r="G104" i="6"/>
  <c r="F104" i="6"/>
  <c r="E104" i="6"/>
  <c r="D94" i="6"/>
  <c r="F94" i="6"/>
  <c r="G94" i="6"/>
  <c r="C94" i="6"/>
  <c r="D86" i="6"/>
  <c r="F86" i="6"/>
  <c r="G86" i="6"/>
  <c r="C86" i="6"/>
  <c r="H39" i="6" l="1"/>
  <c r="H19" i="6"/>
  <c r="H11" i="6"/>
  <c r="G29" i="9"/>
  <c r="F29" i="9"/>
  <c r="E29" i="9"/>
  <c r="D29" i="9"/>
  <c r="C29" i="9"/>
  <c r="H49" i="8" l="1"/>
  <c r="G114" i="6"/>
  <c r="G85" i="6" s="1"/>
  <c r="G160" i="6" s="1"/>
  <c r="F114" i="6"/>
  <c r="F85" i="6" s="1"/>
  <c r="F160" i="6" s="1"/>
  <c r="E114" i="6"/>
  <c r="D114" i="6"/>
  <c r="D85" i="6" s="1"/>
  <c r="D160" i="6" s="1"/>
  <c r="E94" i="6" l="1"/>
  <c r="H94" i="6" s="1"/>
  <c r="E85" i="6" l="1"/>
  <c r="H32" i="9" l="1"/>
  <c r="H20" i="9"/>
  <c r="H19" i="9"/>
  <c r="H18" i="9"/>
  <c r="H16" i="9"/>
  <c r="H15" i="9"/>
  <c r="H14" i="9"/>
  <c r="H12" i="9"/>
  <c r="H80" i="6"/>
  <c r="H82" i="8"/>
  <c r="H81" i="8"/>
  <c r="H80" i="8"/>
  <c r="H79" i="8"/>
  <c r="H76" i="8"/>
  <c r="H75" i="8"/>
  <c r="H74" i="8"/>
  <c r="H73" i="8"/>
  <c r="H72" i="8"/>
  <c r="H71" i="8"/>
  <c r="H70" i="8"/>
  <c r="H69" i="8"/>
  <c r="H68" i="8"/>
  <c r="H65" i="8"/>
  <c r="H64" i="8"/>
  <c r="H62" i="8"/>
  <c r="H61" i="8"/>
  <c r="H60" i="8"/>
  <c r="H59" i="8"/>
  <c r="H56" i="8"/>
  <c r="H55" i="8"/>
  <c r="H54" i="8"/>
  <c r="H53" i="8"/>
  <c r="H52" i="8"/>
  <c r="H51" i="8"/>
  <c r="H50" i="8"/>
  <c r="H50" i="6" l="1"/>
  <c r="H51" i="6"/>
  <c r="H52" i="6"/>
  <c r="H53" i="6"/>
  <c r="H54" i="6"/>
  <c r="H55" i="6"/>
  <c r="H56" i="6"/>
  <c r="H57" i="6"/>
  <c r="H58" i="6"/>
  <c r="H60" i="6"/>
  <c r="H61" i="6"/>
  <c r="H62" i="6"/>
  <c r="H64" i="6"/>
  <c r="H65" i="6"/>
  <c r="H66" i="6"/>
  <c r="H67" i="6"/>
  <c r="H68" i="6"/>
  <c r="H69" i="6"/>
  <c r="H70" i="6"/>
  <c r="H71" i="6"/>
  <c r="H73" i="6"/>
  <c r="H74" i="6"/>
  <c r="H75" i="6"/>
  <c r="H77" i="6"/>
  <c r="H78" i="6"/>
  <c r="H79" i="6"/>
  <c r="H81" i="6"/>
  <c r="H82" i="6"/>
  <c r="H83" i="6"/>
  <c r="H115" i="6"/>
  <c r="H116" i="6"/>
  <c r="H117" i="6"/>
  <c r="H119" i="6"/>
  <c r="H120" i="6"/>
  <c r="H121" i="6"/>
  <c r="H122" i="6"/>
  <c r="H123" i="6"/>
  <c r="H125" i="6"/>
  <c r="H126" i="6"/>
  <c r="H127" i="6"/>
  <c r="H128" i="6"/>
  <c r="H129" i="6"/>
  <c r="H130" i="6"/>
  <c r="H131" i="6"/>
  <c r="H132" i="6"/>
  <c r="H133" i="6"/>
  <c r="H135" i="6"/>
  <c r="H136" i="6"/>
  <c r="H137" i="6"/>
  <c r="H139" i="6"/>
  <c r="H140" i="6"/>
  <c r="H141" i="6"/>
  <c r="H142" i="6"/>
  <c r="H143" i="6"/>
  <c r="H144" i="6"/>
  <c r="H145" i="6"/>
  <c r="H146" i="6"/>
  <c r="H148" i="6"/>
  <c r="H149" i="6"/>
  <c r="H150" i="6"/>
  <c r="H152" i="6"/>
  <c r="H153" i="6"/>
  <c r="H154" i="6"/>
  <c r="H155" i="6"/>
  <c r="H156" i="6"/>
  <c r="H157" i="6"/>
  <c r="H114" i="6" l="1"/>
  <c r="H86" i="6"/>
  <c r="H85" i="6" l="1"/>
  <c r="D32" i="2"/>
  <c r="E32" i="2"/>
  <c r="F32" i="2"/>
  <c r="G32" i="2"/>
  <c r="C32" i="2"/>
  <c r="D24" i="2"/>
  <c r="E24" i="2"/>
  <c r="F24" i="2"/>
  <c r="C24" i="2"/>
  <c r="D19" i="2"/>
  <c r="E19" i="2"/>
  <c r="F19" i="2"/>
  <c r="C19" i="2"/>
  <c r="G24" i="2" l="1"/>
  <c r="G19" i="2"/>
  <c r="K9" i="3"/>
  <c r="K10" i="3"/>
  <c r="K11" i="3"/>
  <c r="K12" i="3"/>
  <c r="K13" i="3"/>
  <c r="K15" i="3"/>
  <c r="K16" i="3"/>
  <c r="K17" i="3"/>
  <c r="K18" i="3"/>
  <c r="K19" i="3"/>
  <c r="G10" i="2"/>
  <c r="H10" i="2" s="1"/>
  <c r="I10" i="2" s="1"/>
  <c r="G11" i="2"/>
  <c r="H11" i="2" s="1"/>
  <c r="I11" i="2" s="1"/>
  <c r="G12" i="2"/>
  <c r="H12" i="2" s="1"/>
  <c r="I12" i="2" s="1"/>
  <c r="G14" i="2"/>
  <c r="H14" i="2" s="1"/>
  <c r="I14" i="2" s="1"/>
  <c r="G15" i="2"/>
  <c r="H15" i="2" s="1"/>
  <c r="I15" i="2" s="1"/>
  <c r="H16" i="2"/>
  <c r="I16" i="2" s="1"/>
  <c r="G20" i="2"/>
  <c r="H20" i="2" s="1"/>
  <c r="G21" i="2"/>
  <c r="H21" i="2" s="1"/>
  <c r="I21" i="2" s="1"/>
  <c r="G22" i="2"/>
  <c r="H22" i="2" s="1"/>
  <c r="I22" i="2" s="1"/>
  <c r="G23" i="2"/>
  <c r="H23" i="2" s="1"/>
  <c r="I23" i="2" s="1"/>
  <c r="G25" i="2"/>
  <c r="H25" i="2" s="1"/>
  <c r="G26" i="2"/>
  <c r="H26" i="2" s="1"/>
  <c r="I26" i="2" s="1"/>
  <c r="G27" i="2"/>
  <c r="H27" i="2" s="1"/>
  <c r="I27" i="2" s="1"/>
  <c r="I25" i="2" l="1"/>
  <c r="I24" i="2" s="1"/>
  <c r="H24" i="2"/>
  <c r="I20" i="2"/>
  <c r="I19" i="2" s="1"/>
  <c r="H19" i="2"/>
  <c r="D17" i="9"/>
  <c r="E17" i="9"/>
  <c r="F17" i="9"/>
  <c r="G17" i="9"/>
  <c r="C17" i="9"/>
  <c r="C13" i="9"/>
  <c r="D13" i="9"/>
  <c r="E13" i="9"/>
  <c r="F13" i="9"/>
  <c r="G13" i="9"/>
  <c r="D78" i="8"/>
  <c r="E78" i="8"/>
  <c r="F78" i="8"/>
  <c r="G78" i="8"/>
  <c r="C78" i="8"/>
  <c r="C67" i="8"/>
  <c r="D67" i="8"/>
  <c r="E67" i="8"/>
  <c r="F67" i="8"/>
  <c r="G67" i="8"/>
  <c r="C58" i="8"/>
  <c r="D58" i="8"/>
  <c r="F58" i="8"/>
  <c r="G58" i="8"/>
  <c r="D48" i="8"/>
  <c r="E48" i="8"/>
  <c r="F48" i="8"/>
  <c r="G48" i="8"/>
  <c r="C48" i="8"/>
  <c r="D41" i="8"/>
  <c r="E41" i="8"/>
  <c r="F41" i="8"/>
  <c r="G41" i="8"/>
  <c r="C41" i="8"/>
  <c r="D21" i="8"/>
  <c r="D11" i="8"/>
  <c r="D151" i="6"/>
  <c r="E151" i="6"/>
  <c r="F151" i="6"/>
  <c r="G151" i="6"/>
  <c r="C151" i="6"/>
  <c r="C147" i="6"/>
  <c r="D147" i="6"/>
  <c r="E147" i="6"/>
  <c r="F147" i="6"/>
  <c r="G147" i="6"/>
  <c r="D138" i="6"/>
  <c r="E138" i="6"/>
  <c r="F138" i="6"/>
  <c r="G138" i="6"/>
  <c r="C138" i="6"/>
  <c r="D134" i="6"/>
  <c r="E134" i="6"/>
  <c r="F134" i="6"/>
  <c r="G134" i="6"/>
  <c r="C134" i="6"/>
  <c r="H124" i="6"/>
  <c r="C114" i="6"/>
  <c r="C85" i="6" s="1"/>
  <c r="C76" i="6"/>
  <c r="D76" i="6"/>
  <c r="E76" i="6"/>
  <c r="F76" i="6"/>
  <c r="G76" i="6"/>
  <c r="D72" i="6"/>
  <c r="E72" i="6"/>
  <c r="F72" i="6"/>
  <c r="G72" i="6"/>
  <c r="C72" i="6"/>
  <c r="D63" i="6"/>
  <c r="E63" i="6"/>
  <c r="F63" i="6"/>
  <c r="G63" i="6"/>
  <c r="C63" i="6"/>
  <c r="D59" i="6"/>
  <c r="E59" i="6"/>
  <c r="F59" i="6"/>
  <c r="G59" i="6"/>
  <c r="C59" i="6"/>
  <c r="E14" i="3"/>
  <c r="G14" i="3"/>
  <c r="H14" i="3"/>
  <c r="I14" i="3"/>
  <c r="J14" i="3"/>
  <c r="E8" i="3"/>
  <c r="G8" i="3"/>
  <c r="H8" i="3"/>
  <c r="I8" i="3"/>
  <c r="J8" i="3"/>
  <c r="D9" i="2"/>
  <c r="E9" i="2"/>
  <c r="F9" i="2"/>
  <c r="H9" i="2"/>
  <c r="I9" i="2"/>
  <c r="D13" i="2"/>
  <c r="E13" i="2"/>
  <c r="F13" i="2"/>
  <c r="H13" i="2"/>
  <c r="I13" i="2"/>
  <c r="C13" i="2"/>
  <c r="C9" i="2"/>
  <c r="D10" i="9" l="1"/>
  <c r="F47" i="8"/>
  <c r="C8" i="2"/>
  <c r="C18" i="2" s="1"/>
  <c r="H59" i="6"/>
  <c r="G10" i="9"/>
  <c r="H17" i="9"/>
  <c r="F10" i="9"/>
  <c r="H20" i="3"/>
  <c r="G20" i="3"/>
  <c r="C47" i="8"/>
  <c r="D47" i="8"/>
  <c r="D10" i="8"/>
  <c r="H151" i="6"/>
  <c r="G47" i="8"/>
  <c r="F10" i="8"/>
  <c r="H58" i="8"/>
  <c r="J20" i="3"/>
  <c r="E20" i="3"/>
  <c r="I20" i="3"/>
  <c r="K14" i="3"/>
  <c r="E10" i="8"/>
  <c r="H11" i="8"/>
  <c r="H67" i="8"/>
  <c r="H78" i="8"/>
  <c r="E10" i="9"/>
  <c r="H13" i="9"/>
  <c r="G10" i="8"/>
  <c r="H41" i="8"/>
  <c r="E47" i="8"/>
  <c r="H48" i="8"/>
  <c r="C10" i="9"/>
  <c r="H63" i="6"/>
  <c r="H76" i="6"/>
  <c r="H138" i="6"/>
  <c r="H72" i="6"/>
  <c r="H147" i="6"/>
  <c r="H134" i="6"/>
  <c r="K8" i="3"/>
  <c r="E8" i="2"/>
  <c r="I8" i="2"/>
  <c r="G9" i="2"/>
  <c r="H8" i="2"/>
  <c r="G13" i="2"/>
  <c r="F8" i="2"/>
  <c r="D8" i="2"/>
  <c r="H10" i="9" l="1"/>
  <c r="H47" i="8"/>
  <c r="F84" i="8"/>
  <c r="K20" i="3"/>
  <c r="D84" i="8"/>
  <c r="G84" i="8"/>
  <c r="E84" i="8"/>
  <c r="H10" i="8"/>
  <c r="G8" i="2"/>
  <c r="H84" i="8" l="1"/>
  <c r="H28" i="9"/>
  <c r="H24" i="9" l="1"/>
  <c r="H30" i="9" l="1"/>
  <c r="H31" i="9"/>
  <c r="G27" i="9"/>
  <c r="G26" i="9" s="1"/>
  <c r="G25" i="9" s="1"/>
  <c r="G22" i="9" s="1"/>
  <c r="G33" i="9" s="1"/>
  <c r="F27" i="9"/>
  <c r="F26" i="9" s="1"/>
  <c r="F25" i="9" s="1"/>
  <c r="F22" i="9" s="1"/>
  <c r="F33" i="9" s="1"/>
  <c r="C27" i="9"/>
  <c r="C26" i="9" s="1"/>
  <c r="C25" i="9" s="1"/>
  <c r="C22" i="9" s="1"/>
  <c r="C33" i="9" s="1"/>
  <c r="D27" i="9"/>
  <c r="D26" i="9" s="1"/>
  <c r="D25" i="9" s="1"/>
  <c r="D22" i="9" s="1"/>
  <c r="D33" i="9" s="1"/>
  <c r="E27" i="9"/>
  <c r="H27" i="9" l="1"/>
  <c r="H29" i="9"/>
  <c r="E26" i="9"/>
  <c r="H26" i="9" l="1"/>
  <c r="E25" i="9"/>
  <c r="E22" i="9" s="1"/>
  <c r="H33" i="9" l="1"/>
  <c r="H25" i="9"/>
  <c r="E33" i="9" l="1"/>
  <c r="C10" i="6"/>
  <c r="C160" i="6" s="1"/>
  <c r="E29" i="6"/>
  <c r="E10" i="6" l="1"/>
  <c r="E160" i="6" s="1"/>
  <c r="H160" i="6" s="1"/>
  <c r="H30" i="6"/>
  <c r="H29" i="6" s="1"/>
  <c r="H10" i="6" s="1"/>
  <c r="G18" i="2"/>
  <c r="F18" i="2"/>
  <c r="C10" i="8" l="1"/>
  <c r="C84" i="8" s="1"/>
</calcChain>
</file>

<file path=xl/comments1.xml><?xml version="1.0" encoding="utf-8"?>
<comments xmlns="http://schemas.openxmlformats.org/spreadsheetml/2006/main">
  <authors>
    <author>thinpad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thinpad:</t>
        </r>
        <r>
          <rPr>
            <sz val="9"/>
            <color indexed="81"/>
            <rFont val="Tahoma"/>
            <family val="2"/>
          </rPr>
          <t xml:space="preserve">
SOLO ESTE SE MODIFICA CADA TRIMESTRE
</t>
        </r>
      </text>
    </comment>
  </commentList>
</comments>
</file>

<file path=xl/comments2.xml><?xml version="1.0" encoding="utf-8"?>
<comments xmlns="http://schemas.openxmlformats.org/spreadsheetml/2006/main">
  <authors>
    <author>thinpad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</rPr>
          <t xml:space="preserve">no se indica remanente aprobado 
</t>
        </r>
      </text>
    </comment>
    <comment ref="B62" authorId="0" shapeId="0">
      <text>
        <r>
          <rPr>
            <b/>
            <sz val="9"/>
            <color indexed="81"/>
            <rFont val="Tahoma"/>
            <family val="2"/>
          </rPr>
          <t xml:space="preserve">no se indica remanante aprobado
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 xml:space="preserve">no se indica remanante aprobado
</t>
        </r>
      </text>
    </comment>
  </commentList>
</comments>
</file>

<file path=xl/comments3.xml><?xml version="1.0" encoding="utf-8"?>
<comments xmlns="http://schemas.openxmlformats.org/spreadsheetml/2006/main">
  <authors>
    <author>Jose Antonio Chable</author>
    <author>thinpad</author>
  </authors>
  <commentList>
    <comment ref="I45" authorId="0" shapeId="0">
      <text>
        <r>
          <rPr>
            <b/>
            <sz val="9"/>
            <color indexed="81"/>
            <rFont val="Tahoma"/>
            <family val="2"/>
          </rPr>
          <t xml:space="preserve">ES EXEDENTE SOLO SI ES POSITIVO
</t>
        </r>
      </text>
    </comment>
    <comment ref="I54" authorId="1" shapeId="0">
      <text>
        <r>
          <rPr>
            <b/>
            <sz val="9"/>
            <color indexed="81"/>
            <rFont val="Tahoma"/>
            <family val="2"/>
          </rPr>
          <t xml:space="preserve">recaudado - estimado
</t>
        </r>
      </text>
    </comment>
    <comment ref="I61" authorId="1" shapeId="0">
      <text>
        <r>
          <rPr>
            <sz val="9"/>
            <color indexed="81"/>
            <rFont val="Tahoma"/>
            <family val="2"/>
          </rPr>
          <t xml:space="preserve">recaudado- estimado
</t>
        </r>
      </text>
    </comment>
  </commentList>
</comments>
</file>

<file path=xl/comments4.xml><?xml version="1.0" encoding="utf-8"?>
<comments xmlns="http://schemas.openxmlformats.org/spreadsheetml/2006/main">
  <authors>
    <author>thinpad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modificado-devengado
</t>
        </r>
      </text>
    </comment>
  </commentList>
</comments>
</file>

<file path=xl/sharedStrings.xml><?xml version="1.0" encoding="utf-8"?>
<sst xmlns="http://schemas.openxmlformats.org/spreadsheetml/2006/main" count="711" uniqueCount="500">
  <si>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</si>
  <si>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</si>
  <si>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</si>
  <si>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</si>
  <si>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</si>
  <si>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</si>
  <si>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</si>
  <si>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</si>
  <si>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</si>
  <si>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</si>
  <si>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</si>
  <si>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</si>
  <si>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</si>
  <si>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</si>
  <si>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</si>
  <si>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</si>
  <si>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</si>
  <si>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</si>
  <si>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</si>
  <si>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</si>
  <si>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</si>
  <si>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</si>
  <si>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</si>
  <si>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</si>
  <si>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</si>
  <si>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</si>
  <si>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</si>
  <si>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</si>
  <si>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</si>
  <si>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</si>
  <si>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</si>
  <si>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</si>
  <si>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</si>
  <si>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</si>
  <si>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</si>
  <si>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</si>
  <si>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</si>
  <si>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</si>
  <si>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</si>
  <si>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</si>
  <si>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d. Títulos y Valores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</si>
  <si>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</si>
  <si>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</si>
  <si>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</si>
  <si>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</si>
  <si>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</si>
  <si>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</si>
  <si>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</si>
  <si>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</si>
  <si>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</si>
  <si>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</si>
  <si>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</si>
  <si>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</si>
  <si>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</si>
  <si>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</si>
  <si>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</si>
  <si>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</si>
  <si>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</si>
  <si>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</si>
  <si>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</si>
  <si>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</si>
  <si>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</si>
  <si>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</si>
  <si>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</si>
  <si>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</si>
  <si>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</si>
  <si>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</si>
  <si>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</si>
  <si>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</si>
  <si>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</si>
  <si>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</si>
  <si>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</si>
  <si>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</si>
  <si>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</si>
  <si>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</si>
  <si>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</si>
  <si>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</si>
  <si>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</si>
  <si>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</si>
  <si>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</si>
  <si>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</si>
  <si>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</si>
  <si>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</si>
  <si>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</si>
  <si>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</si>
  <si>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</si>
  <si>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</si>
  <si>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</si>
  <si>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</si>
  <si>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</si>
  <si>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</si>
  <si>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</si>
  <si>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</si>
  <si>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</si>
  <si>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</si>
  <si>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</si>
  <si>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</si>
  <si>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</si>
  <si>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</si>
  <si>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</si>
  <si>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</si>
  <si>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</si>
  <si>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</si>
  <si>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</si>
  <si>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</si>
  <si>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</si>
  <si>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</si>
  <si>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</si>
  <si>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</si>
  <si>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</si>
  <si>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</si>
  <si>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</si>
  <si>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</si>
  <si>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</si>
  <si>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</si>
  <si>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</si>
  <si>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</si>
  <si>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</si>
  <si>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</si>
  <si>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</si>
  <si>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</si>
  <si>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</si>
  <si>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</si>
  <si>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</si>
  <si>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</si>
  <si>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</si>
  <si>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</si>
  <si>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</si>
  <si>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</si>
  <si>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</si>
  <si>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</si>
  <si>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</si>
  <si>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</si>
  <si>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</si>
  <si>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</si>
  <si>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</si>
  <si>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</si>
  <si>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</si>
  <si>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</si>
  <si>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</si>
  <si>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</si>
  <si>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</si>
  <si>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</si>
  <si>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</si>
  <si>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</si>
  <si>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</si>
  <si>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</si>
  <si>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</si>
  <si>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</si>
  <si>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</si>
  <si>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</si>
  <si>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</si>
  <si>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</si>
  <si>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</si>
  <si>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</si>
  <si>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</si>
  <si>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</si>
  <si>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</si>
  <si>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</si>
  <si>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</si>
  <si>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</si>
  <si>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</si>
  <si>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</si>
  <si>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</si>
  <si>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</si>
  <si>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</si>
  <si>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</si>
  <si>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</si>
  <si>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</si>
  <si>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</si>
  <si>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</si>
  <si>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</si>
  <si>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</si>
  <si>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</si>
  <si>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</si>
  <si>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</si>
  <si>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</si>
  <si>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</si>
  <si>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</si>
  <si>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</si>
  <si>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</si>
  <si>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</si>
  <si>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</si>
  <si>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</si>
  <si>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</si>
  <si>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</si>
  <si>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</si>
  <si>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</si>
  <si>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</si>
  <si>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</si>
  <si>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</si>
  <si>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</si>
  <si>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</si>
  <si>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</si>
  <si>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</si>
  <si>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</si>
  <si>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</si>
  <si>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</si>
  <si>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</si>
  <si>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</si>
  <si>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</si>
  <si>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</si>
  <si>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</si>
  <si>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</si>
  <si>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</si>
  <si>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</si>
  <si>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</si>
  <si>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</si>
  <si>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</si>
  <si>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</si>
  <si>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</si>
  <si>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B2. Gasto Etiquetado (sin incluir Amortización de la Deuda Pública)</t>
  </si>
  <si>
    <t>VII. Balance Presupuestario de Recursos Etiquetados (VII = A2 + A3.2 – B2 + C2)</t>
  </si>
  <si>
    <t>Ingreso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</si>
  <si>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</si>
  <si>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</si>
  <si>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</si>
  <si>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</si>
  <si>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</si>
  <si>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</si>
  <si>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</si>
  <si>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</si>
  <si>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</si>
  <si>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</si>
  <si>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</si>
  <si>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</si>
  <si>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</si>
  <si>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</si>
  <si>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</si>
  <si>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</si>
  <si>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</si>
  <si>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</si>
  <si>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</si>
  <si>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</si>
  <si>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</si>
  <si>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</si>
  <si>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</si>
  <si>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</si>
  <si>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</si>
  <si>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</si>
  <si>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</si>
  <si>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</si>
  <si>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</si>
  <si>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</si>
  <si>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</si>
  <si>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</si>
  <si>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</si>
  <si>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</si>
  <si>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</si>
  <si>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</si>
  <si>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</si>
  <si>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</si>
  <si>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</si>
  <si>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</si>
  <si>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</si>
  <si>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</si>
  <si>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</si>
  <si>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</si>
  <si>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</si>
  <si>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</si>
  <si>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</si>
  <si>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</si>
  <si>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</si>
  <si>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</si>
  <si>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</si>
  <si>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</si>
  <si>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</si>
  <si>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</si>
  <si>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</si>
  <si>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</si>
  <si>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</si>
  <si>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</si>
  <si>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</si>
  <si>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</si>
  <si>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</si>
  <si>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</si>
  <si>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</si>
  <si>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</si>
  <si>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</si>
  <si>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</si>
  <si>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</si>
  <si>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</si>
  <si>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</si>
  <si>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</si>
  <si>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</si>
  <si>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</si>
  <si>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</si>
  <si>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</si>
  <si>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</si>
  <si>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</si>
  <si>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</si>
  <si>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</si>
  <si>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</si>
  <si>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</si>
  <si>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</si>
  <si>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</si>
  <si>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</si>
  <si>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</si>
  <si>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</si>
  <si>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</si>
  <si>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</si>
  <si>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</si>
  <si>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</si>
  <si>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</si>
  <si>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</si>
  <si>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</si>
  <si>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</si>
  <si>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</si>
  <si>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</si>
  <si>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</si>
  <si>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</si>
  <si>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</si>
  <si>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</si>
  <si>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</si>
  <si>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</si>
  <si>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</si>
  <si>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</si>
  <si>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</si>
  <si>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</si>
  <si>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</si>
  <si>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</si>
  <si>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</si>
  <si>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</si>
  <si>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</si>
  <si>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</si>
  <si>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</si>
  <si>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</si>
  <si>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</si>
  <si>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</si>
  <si>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</si>
  <si>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</si>
  <si>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</si>
  <si>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</si>
  <si>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</si>
  <si>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</si>
  <si>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</si>
  <si>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</si>
  <si>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</si>
  <si>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</si>
  <si>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</si>
  <si>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</si>
  <si>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</si>
  <si>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</si>
  <si>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</si>
  <si>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</si>
  <si>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</si>
  <si>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</si>
  <si>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</si>
  <si>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</si>
  <si>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</si>
  <si>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</si>
  <si>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</si>
  <si>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</si>
  <si>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</si>
  <si>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</si>
  <si>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</si>
  <si>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</si>
  <si>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</si>
  <si>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</si>
  <si>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</si>
  <si>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</si>
  <si>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</si>
  <si>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</si>
  <si>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</si>
  <si>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</si>
  <si>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</si>
  <si>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</si>
  <si>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</si>
  <si>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</si>
  <si>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</si>
  <si>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</si>
  <si>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</si>
  <si>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</si>
  <si>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</si>
  <si>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</si>
  <si>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</si>
  <si>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</si>
  <si>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</si>
  <si>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</si>
  <si>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</si>
  <si>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</si>
  <si>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</si>
  <si>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</si>
  <si>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</si>
  <si>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</si>
  <si>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</si>
  <si>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</si>
  <si>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</si>
  <si>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</si>
  <si>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</si>
  <si>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</si>
  <si>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</si>
  <si>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</si>
  <si>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</si>
  <si>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</si>
  <si>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</si>
  <si>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</si>
  <si>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</si>
  <si>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</si>
  <si>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</si>
  <si>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</si>
  <si>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</si>
  <si>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</si>
  <si>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</si>
  <si>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</si>
  <si>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</si>
  <si>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</si>
  <si>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</si>
  <si>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</si>
  <si>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</si>
  <si>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</si>
  <si>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</si>
  <si>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</si>
  <si>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2  Informe Analítico de la Deuda Pública y Otros Pasivos - LDF</t>
  </si>
  <si>
    <t>Formato 6a  Estado Analítico del Ejercicio del Presupuesto de Egresos Detallado - LDF</t>
  </si>
  <si>
    <t>Formato 6b  Estado Analítico del Ejercicio del Presupuesto de Egresos Detallado - LDF</t>
  </si>
  <si>
    <t>Formato 6c  Estado Analítico del Ejercicio del Presupuesto de Egresos Detallado - LDF</t>
  </si>
  <si>
    <t>Formato 6d  Estado Analítico del Ejercicio del Presupuesto de Egresos Detallado - LDF</t>
  </si>
  <si>
    <t>LIC. GILBERTO EMMANUEL BRITO SILVA</t>
  </si>
  <si>
    <t>DIRECTOR</t>
  </si>
  <si>
    <t>Formato 3  Informe Analítico de Obligaciones Diferentes de Financiamientos – LDF</t>
  </si>
  <si>
    <t>Formato 4 Balance Presupuestario - LDF</t>
  </si>
  <si>
    <t>Formato 1  Estado de Situación Financiera Detallado - LDF</t>
  </si>
  <si>
    <t>Formato 5 Estado Analítico de Ingresos Detallado - LDF</t>
  </si>
  <si>
    <t xml:space="preserve">  </t>
  </si>
  <si>
    <t xml:space="preserve"> </t>
  </si>
  <si>
    <t>INSTITUTO ESTATAL DE LA EDUCACIÓN PARA LOS ADULTOS DEL ESTADO DE CAMPECHE</t>
  </si>
  <si>
    <t xml:space="preserve">   JEFE DEL DEPTO. DE ADMINISTRACIÓN </t>
  </si>
  <si>
    <t>CP. ANGÉLICA ESTHER HERRERA MUKUL</t>
  </si>
  <si>
    <t>RESP. DEL ÁREA DE FINANZAS</t>
  </si>
  <si>
    <t xml:space="preserve">    CP. JOSÉ ANTONIO CHABLÉ POLANCO  </t>
  </si>
  <si>
    <t>A. 21120A Dirección General</t>
  </si>
  <si>
    <t>C. 21120C Departamento de Servicios Educativos</t>
  </si>
  <si>
    <t>D. 21120D Departamento de Acreditación</t>
  </si>
  <si>
    <t>E. 21120E Departamento de Administración</t>
  </si>
  <si>
    <t>F. 21120F Unidad de Informática</t>
  </si>
  <si>
    <t>G. 21120G Unidad de asuntos Jurídicos</t>
  </si>
  <si>
    <t>I. 21120I Coordinación de Delegaciones</t>
  </si>
  <si>
    <t>J. 21120J Delegación Municipal 01 Calkini</t>
  </si>
  <si>
    <t>K. 21120K Delegación Municipal 02 Campeche</t>
  </si>
  <si>
    <t>M. 21120M Delegación Municipal 04 Champotón</t>
  </si>
  <si>
    <t>N. 21120N Delegación Municipal 05 Escárcega</t>
  </si>
  <si>
    <t>Ñ. 21120O Delegación Municipal 06 Candelaria</t>
  </si>
  <si>
    <t>O. 21120P Delegación Municipal 07 Carmen</t>
  </si>
  <si>
    <t>P. 21120Q Delegación Municipal 08 Calakmul</t>
  </si>
  <si>
    <t>Q. 21120R Delegación Municipal 09 Palizada</t>
  </si>
  <si>
    <t>R. 21120S Delegación Municipal 10 Tenabo</t>
  </si>
  <si>
    <t>S. 21120T Delegación Municipal 11 Hecelchakán</t>
  </si>
  <si>
    <t>L. 21120L Delegación Municipal 03 Hopelchén</t>
  </si>
  <si>
    <t>B. 21120B Departamento de Planeación y Seg. Operativo</t>
  </si>
  <si>
    <t>A3.2 Financiamiento Neto con Fuente de Pago de Transferencias Federales Etiquetadas              (A3.2 = F2 – G2)</t>
  </si>
  <si>
    <t>VIII. Balance Presupuestario de Recursos Etiquetados sin Financiamiento Neto                        (VIII = VII – A3.2)</t>
  </si>
  <si>
    <t>III. Balance Presupuestario sin Financiamiento Neto y sin Remanentes del Ejercicio Anterior           (III= II - C)</t>
  </si>
  <si>
    <t xml:space="preserve">Diferencia (e) </t>
  </si>
  <si>
    <t>Saldo Final del Periodo (h)             h=d+e-f+g</t>
  </si>
  <si>
    <t>(I=A+B+C+D+E+F+G+H+…+R)</t>
  </si>
  <si>
    <t>H. 21120H Unidad de Contraloría Interna</t>
  </si>
  <si>
    <t>31 de Diciembre de 2018</t>
  </si>
  <si>
    <t>J. Transferencias Y Asignaciones</t>
  </si>
  <si>
    <t>Ramo 33 FAETA</t>
  </si>
  <si>
    <t>Ramo 28 Participaciones</t>
  </si>
  <si>
    <t>Monto pagado de la inversión al 31 de diciembre de 2018 (k)</t>
  </si>
  <si>
    <t>Monto pagado de la inversión actualizado al 31 de diciembre de 2018 (l)</t>
  </si>
  <si>
    <t>Saldo al 31 de diciembre de 2018 (d)</t>
  </si>
  <si>
    <t>Saldo pendiente por pagar de la inversión al 31 de diciembre de 2018                  (m = g – l)</t>
  </si>
  <si>
    <t>c2) Anticipo a Proveedores por Adquisic. de Bienes Inmuebles y Muebles a Corto Plazo</t>
  </si>
  <si>
    <t>c1) Anticipo a Proveedores por Adquisic. de Bienes y Prestac. de Servic. a Corto Plazo</t>
  </si>
  <si>
    <t>IIIC. Exceso o Insuficiencia en la Actualizac. de la Hacienda Pública/Patrimonio (IIIC=a+b)</t>
  </si>
  <si>
    <t>Ramo 11 Convenio</t>
  </si>
  <si>
    <t>Del 1 de Enero al 31 de Diciembre de 2019</t>
  </si>
  <si>
    <t>H. 21120I Coordinación de Delegaciones</t>
  </si>
  <si>
    <t>I. 21120J Delegación Municipal 01 Calkini</t>
  </si>
  <si>
    <t>J. 21120K Delegación Municipal 02 Campeche</t>
  </si>
  <si>
    <t>K. 21120L Delegación Municipal 03 Hopelchén</t>
  </si>
  <si>
    <t>L. 21120M Delegación Municipal 04 Champotón</t>
  </si>
  <si>
    <t>M. 21120N Delegación Municipal 05 Escárcega</t>
  </si>
  <si>
    <t>N. 21120O Delegación Municipal 06 Candelaria</t>
  </si>
  <si>
    <t>Ñ. 21120P Delegación Municipal 07 Carmen</t>
  </si>
  <si>
    <t>O. 21120Q Delegación Municipal 08 Calakmul</t>
  </si>
  <si>
    <t>P. 21120R Delegación Municipal 09 Palizada</t>
  </si>
  <si>
    <t>Q. 21120S Delegación Municipal 10 Tenabo</t>
  </si>
  <si>
    <t>R. 21120T Delegación Municipal 11 Hecelchakán</t>
  </si>
  <si>
    <t>T. 21120J Delegación Municipal 01 Calkini</t>
  </si>
  <si>
    <t>U. 21120K Delegación Municipal 02 Campeche</t>
  </si>
  <si>
    <t>V. 21120L Delegación Municipal 03 Hopelchén</t>
  </si>
  <si>
    <t>W. 21120M Delegación Municipal 04 Champotón</t>
  </si>
  <si>
    <t>X. 21120N Delegación Municipal 05 Escárcega</t>
  </si>
  <si>
    <t>Y. 21120O Delegación Municipal 06 Candelaria</t>
  </si>
  <si>
    <t>Z. 21120P Delegación Municipal 07 Carmen</t>
  </si>
  <si>
    <t>AA. 21120Q Delegación Municipal 08 Calakmul</t>
  </si>
  <si>
    <t>AB. 21120R Delegación Municipal 09 Palizada</t>
  </si>
  <si>
    <t>AC. 21120S Delegación Municipal 10 Tenabo</t>
  </si>
  <si>
    <t>AD. 21120T Delegación Municipal 11 Hecelchakán</t>
  </si>
  <si>
    <t>(II=A+B+C+D+E+F+G+H+…+AD)</t>
  </si>
  <si>
    <r>
      <t xml:space="preserve">C. </t>
    </r>
    <r>
      <rPr>
        <b/>
        <sz val="8.5"/>
        <color theme="1"/>
        <rFont val="Arial"/>
        <family val="2"/>
      </rPr>
      <t>Desarrollo Económico (C=c1+c2+c3+c4+c5+c6+c7+c8+c9)</t>
    </r>
  </si>
  <si>
    <r>
      <t xml:space="preserve">D. </t>
    </r>
    <r>
      <rPr>
        <b/>
        <sz val="8.5"/>
        <color theme="1"/>
        <rFont val="Arial"/>
        <family val="2"/>
      </rPr>
      <t>Otras No Clasificadas en Funciones Anteriore</t>
    </r>
    <r>
      <rPr>
        <b/>
        <sz val="8"/>
        <color theme="1"/>
        <rFont val="Arial"/>
        <family val="2"/>
      </rPr>
      <t>s (D=d1+d2+d3+d4)</t>
    </r>
  </si>
  <si>
    <t xml:space="preserve">Al 31 de Diciembre de 2018  y al 31 de Diciembre de 2019 </t>
  </si>
  <si>
    <r>
      <t>I. Total de Ingresos de Libre Disposición</t>
    </r>
    <r>
      <rPr>
        <b/>
        <sz val="8.5"/>
        <color theme="1"/>
        <rFont val="Arial"/>
        <family val="2"/>
      </rPr>
      <t xml:space="preserve"> (I=A+B+C+D+E+F+G+H+I+J+K+L)</t>
    </r>
  </si>
  <si>
    <t>D. Transferencias, Asignaciones Subsidios y Subvenc., y Pensiones y Jubilac.</t>
  </si>
  <si>
    <t>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</si>
</sst>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.85"/>
      <color indexed="8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000000"/>
      <name val="Times New Roman"/>
      <family val="1"/>
    </font>
    <font>
      <b/>
      <sz val="8.5"/>
      <color rgb="FF000000"/>
      <name val="Times New Roman"/>
      <family val="1"/>
    </font>
    <font>
      <b/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i/>
      <sz val="8.5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0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.5"/>
      <color rgb="FFFF000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b/>
      <i/>
      <sz val="10.5"/>
      <color theme="1"/>
      <name val="Arial"/>
      <family val="2"/>
    </font>
    <font>
      <sz val="10.5"/>
      <color rgb="FF000000"/>
      <name val="Times New Roman"/>
      <family val="1"/>
    </font>
    <font>
      <b/>
      <sz val="11"/>
      <color theme="1"/>
      <name val="Arial"/>
      <family val="2"/>
    </font>
    <font>
      <b/>
      <u/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38">
    <xf numFmtId="0" fontId="0" fillId="0" borderId="0" xfId="0"/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5" xfId="0" applyFont="1" applyFill="1" applyBorder="1" applyAlignment="1">
      <alignment horizontal="justify" vertical="center" wrapText="1"/>
    </xf>
    <xf numFmtId="0" fontId="0" fillId="3" borderId="0" xfId="0" applyFill="1"/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0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1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/>
    <xf numFmtId="0" fontId="3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 indent="5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3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 indent="5"/>
    </xf>
    <xf numFmtId="0" fontId="2" fillId="3" borderId="5" xfId="0" applyFont="1" applyFill="1" applyBorder="1" applyAlignment="1">
      <alignment horizontal="left" vertical="center" indent="5"/>
    </xf>
    <xf numFmtId="0" fontId="2" fillId="3" borderId="5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indent="5"/>
    </xf>
    <xf numFmtId="0" fontId="2" fillId="3" borderId="6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wrapText="1" indent="1"/>
    </xf>
    <xf numFmtId="0" fontId="3" fillId="0" borderId="6" xfId="0" applyFont="1" applyBorder="1" applyAlignment="1">
      <alignment vertical="center" wrapText="1"/>
    </xf>
    <xf numFmtId="4" fontId="0" fillId="0" borderId="0" xfId="0" applyNumberFormat="1"/>
    <xf numFmtId="0" fontId="10" fillId="0" borderId="0" xfId="0" applyFont="1"/>
    <xf numFmtId="0" fontId="1" fillId="2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/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3" fillId="0" borderId="0" xfId="0" applyFont="1"/>
    <xf numFmtId="0" fontId="0" fillId="3" borderId="0" xfId="0" applyNumberFormat="1" applyFill="1" applyBorder="1" applyAlignment="1" applyProtection="1"/>
    <xf numFmtId="0" fontId="14" fillId="3" borderId="0" xfId="0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 applyProtection="1"/>
    <xf numFmtId="0" fontId="13" fillId="3" borderId="0" xfId="0" applyFont="1" applyFill="1"/>
    <xf numFmtId="0" fontId="0" fillId="3" borderId="0" xfId="0" applyNumberFormat="1" applyFont="1" applyFill="1" applyBorder="1" applyAlignment="1" applyProtection="1"/>
    <xf numFmtId="0" fontId="8" fillId="3" borderId="0" xfId="0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 applyProtection="1"/>
    <xf numFmtId="0" fontId="12" fillId="3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 applyProtection="1"/>
    <xf numFmtId="0" fontId="1" fillId="2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 applyProtection="1"/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7" fillId="0" borderId="0" xfId="0" applyFont="1"/>
    <xf numFmtId="0" fontId="10" fillId="3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9" fillId="3" borderId="0" xfId="0" applyFont="1" applyFill="1"/>
    <xf numFmtId="0" fontId="18" fillId="3" borderId="0" xfId="0" applyFont="1" applyFill="1" applyBorder="1" applyAlignment="1">
      <alignment horizontal="center" vertical="center"/>
    </xf>
    <xf numFmtId="164" fontId="20" fillId="3" borderId="7" xfId="0" applyNumberFormat="1" applyFont="1" applyFill="1" applyBorder="1" applyAlignment="1">
      <alignment vertical="center" wrapText="1"/>
    </xf>
    <xf numFmtId="0" fontId="20" fillId="3" borderId="5" xfId="0" applyFont="1" applyFill="1" applyBorder="1" applyAlignment="1">
      <alignment horizontal="justify" vertical="center" wrapText="1"/>
    </xf>
    <xf numFmtId="164" fontId="21" fillId="3" borderId="7" xfId="0" applyNumberFormat="1" applyFont="1" applyFill="1" applyBorder="1" applyAlignment="1">
      <alignment vertical="center" wrapText="1"/>
    </xf>
    <xf numFmtId="0" fontId="21" fillId="3" borderId="5" xfId="0" applyFont="1" applyFill="1" applyBorder="1" applyAlignment="1">
      <alignment horizontal="justify" vertical="center" wrapText="1"/>
    </xf>
    <xf numFmtId="164" fontId="21" fillId="3" borderId="5" xfId="0" applyNumberFormat="1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 vertical="center"/>
    </xf>
    <xf numFmtId="0" fontId="22" fillId="0" borderId="5" xfId="0" applyFont="1" applyBorder="1" applyAlignment="1">
      <alignment horizontal="left"/>
    </xf>
    <xf numFmtId="0" fontId="21" fillId="3" borderId="5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justify" vertical="center" wrapText="1"/>
    </xf>
    <xf numFmtId="44" fontId="20" fillId="3" borderId="8" xfId="3" applyNumberFormat="1" applyFont="1" applyFill="1" applyBorder="1" applyAlignment="1">
      <alignment horizontal="right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10" fillId="3" borderId="0" xfId="0" applyNumberFormat="1" applyFont="1" applyFill="1" applyBorder="1" applyAlignment="1" applyProtection="1"/>
    <xf numFmtId="0" fontId="18" fillId="3" borderId="0" xfId="0" applyFont="1" applyFill="1" applyBorder="1" applyAlignment="1">
      <alignment horizontal="left" vertical="center"/>
    </xf>
    <xf numFmtId="0" fontId="19" fillId="3" borderId="0" xfId="0" applyNumberFormat="1" applyFont="1" applyFill="1" applyBorder="1" applyAlignment="1" applyProtection="1"/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0" xfId="0" applyNumberFormat="1" applyFont="1" applyFill="1" applyBorder="1" applyAlignment="1" applyProtection="1"/>
    <xf numFmtId="0" fontId="24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/>
    <xf numFmtId="0" fontId="12" fillId="0" borderId="0" xfId="0" applyFont="1"/>
    <xf numFmtId="4" fontId="20" fillId="3" borderId="7" xfId="0" applyNumberFormat="1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justify" vertical="center" wrapText="1"/>
    </xf>
    <xf numFmtId="0" fontId="21" fillId="3" borderId="7" xfId="0" applyFont="1" applyFill="1" applyBorder="1" applyAlignment="1">
      <alignment horizontal="justify" vertical="center" wrapText="1"/>
    </xf>
    <xf numFmtId="4" fontId="21" fillId="3" borderId="7" xfId="0" applyNumberFormat="1" applyFont="1" applyFill="1" applyBorder="1" applyAlignment="1">
      <alignment horizontal="right" vertical="center" wrapText="1"/>
    </xf>
    <xf numFmtId="0" fontId="21" fillId="3" borderId="6" xfId="0" applyFont="1" applyFill="1" applyBorder="1" applyAlignment="1">
      <alignment horizontal="justify" vertical="center" wrapText="1"/>
    </xf>
    <xf numFmtId="4" fontId="21" fillId="3" borderId="11" xfId="0" applyNumberFormat="1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justify" vertical="center" wrapText="1"/>
    </xf>
    <xf numFmtId="4" fontId="21" fillId="3" borderId="8" xfId="0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 wrapText="1"/>
    </xf>
    <xf numFmtId="0" fontId="13" fillId="4" borderId="0" xfId="0" applyFont="1" applyFill="1" applyBorder="1"/>
    <xf numFmtId="0" fontId="20" fillId="2" borderId="0" xfId="0" applyFont="1" applyFill="1" applyBorder="1" applyAlignment="1">
      <alignment horizontal="center" vertical="center"/>
    </xf>
    <xf numFmtId="0" fontId="13" fillId="4" borderId="10" xfId="0" applyFont="1" applyFill="1" applyBorder="1"/>
    <xf numFmtId="0" fontId="2" fillId="3" borderId="1" xfId="0" applyFont="1" applyFill="1" applyBorder="1" applyAlignment="1">
      <alignment vertical="center" wrapText="1"/>
    </xf>
    <xf numFmtId="7" fontId="20" fillId="3" borderId="7" xfId="3" applyNumberFormat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" fontId="10" fillId="0" borderId="0" xfId="0" applyNumberFormat="1" applyFont="1"/>
    <xf numFmtId="0" fontId="29" fillId="4" borderId="3" xfId="0" applyFont="1" applyFill="1" applyBorder="1" applyAlignment="1">
      <alignment horizontal="center" vertical="center"/>
    </xf>
    <xf numFmtId="0" fontId="12" fillId="4" borderId="3" xfId="0" applyFont="1" applyFill="1" applyBorder="1"/>
    <xf numFmtId="0" fontId="30" fillId="4" borderId="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7" fontId="0" fillId="0" borderId="0" xfId="0" applyNumberFormat="1"/>
    <xf numFmtId="0" fontId="24" fillId="3" borderId="0" xfId="0" applyFont="1" applyFill="1" applyBorder="1" applyAlignment="1">
      <alignment horizontal="center" vertical="center"/>
    </xf>
    <xf numFmtId="0" fontId="23" fillId="3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/>
    <xf numFmtId="0" fontId="11" fillId="3" borderId="0" xfId="0" applyFont="1" applyFill="1"/>
    <xf numFmtId="0" fontId="1" fillId="2" borderId="3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20" fillId="2" borderId="11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 applyProtection="1"/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/>
    <xf numFmtId="4" fontId="21" fillId="3" borderId="7" xfId="0" applyNumberFormat="1" applyFont="1" applyFill="1" applyBorder="1" applyAlignment="1">
      <alignment horizontal="center" vertical="center"/>
    </xf>
    <xf numFmtId="4" fontId="13" fillId="3" borderId="0" xfId="0" applyNumberFormat="1" applyFont="1" applyFill="1"/>
    <xf numFmtId="4" fontId="13" fillId="0" borderId="0" xfId="0" applyNumberFormat="1" applyFont="1"/>
    <xf numFmtId="0" fontId="1" fillId="2" borderId="10" xfId="0" applyFont="1" applyFill="1" applyBorder="1" applyAlignment="1">
      <alignment vertical="center"/>
    </xf>
    <xf numFmtId="0" fontId="31" fillId="4" borderId="3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vertical="center"/>
    </xf>
    <xf numFmtId="4" fontId="10" fillId="3" borderId="0" xfId="0" applyNumberFormat="1" applyFont="1" applyFill="1"/>
    <xf numFmtId="4" fontId="19" fillId="3" borderId="0" xfId="0" applyNumberFormat="1" applyFont="1" applyFill="1"/>
    <xf numFmtId="4" fontId="20" fillId="3" borderId="5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4" fontId="21" fillId="3" borderId="8" xfId="0" applyNumberFormat="1" applyFont="1" applyFill="1" applyBorder="1" applyAlignment="1">
      <alignment horizontal="center" vertical="center"/>
    </xf>
    <xf numFmtId="4" fontId="21" fillId="3" borderId="11" xfId="0" applyNumberFormat="1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vertical="center"/>
    </xf>
    <xf numFmtId="4" fontId="21" fillId="3" borderId="5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right" vertical="center"/>
    </xf>
    <xf numFmtId="43" fontId="13" fillId="3" borderId="0" xfId="0" applyNumberFormat="1" applyFont="1" applyFill="1"/>
    <xf numFmtId="43" fontId="13" fillId="0" borderId="0" xfId="0" applyNumberFormat="1" applyFont="1"/>
    <xf numFmtId="0" fontId="20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/>
    <xf numFmtId="0" fontId="1" fillId="4" borderId="6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23" fillId="4" borderId="0" xfId="0" applyFont="1" applyFill="1" applyBorder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4" borderId="0" xfId="0" applyFont="1" applyFill="1" applyBorder="1"/>
    <xf numFmtId="0" fontId="1" fillId="4" borderId="0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/>
    <xf numFmtId="0" fontId="1" fillId="4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33" fillId="3" borderId="7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lef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0" fontId="34" fillId="3" borderId="5" xfId="0" applyFont="1" applyFill="1" applyBorder="1" applyAlignment="1">
      <alignment horizontal="left" vertical="center" wrapText="1" indent="1"/>
    </xf>
    <xf numFmtId="164" fontId="34" fillId="3" borderId="7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justify" vertical="center" wrapText="1"/>
    </xf>
    <xf numFmtId="2" fontId="34" fillId="3" borderId="7" xfId="0" applyNumberFormat="1" applyFont="1" applyFill="1" applyBorder="1" applyAlignment="1">
      <alignment horizontal="right" vertical="center" wrapText="1"/>
    </xf>
    <xf numFmtId="0" fontId="34" fillId="3" borderId="5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justify" vertical="center" wrapText="1"/>
    </xf>
    <xf numFmtId="0" fontId="8" fillId="3" borderId="0" xfId="0" applyNumberFormat="1" applyFont="1" applyFill="1" applyBorder="1" applyAlignment="1" applyProtection="1"/>
    <xf numFmtId="0" fontId="28" fillId="4" borderId="3" xfId="0" applyFont="1" applyFill="1" applyBorder="1" applyAlignment="1">
      <alignment horizontal="center" vertical="center"/>
    </xf>
    <xf numFmtId="0" fontId="19" fillId="4" borderId="3" xfId="0" applyFont="1" applyFill="1" applyBorder="1"/>
    <xf numFmtId="164" fontId="21" fillId="3" borderId="5" xfId="0" applyNumberFormat="1" applyFont="1" applyFill="1" applyBorder="1" applyAlignment="1">
      <alignment horizontal="right" vertical="center"/>
    </xf>
    <xf numFmtId="4" fontId="35" fillId="3" borderId="5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right" vertical="center"/>
    </xf>
    <xf numFmtId="0" fontId="36" fillId="2" borderId="3" xfId="0" applyFont="1" applyFill="1" applyBorder="1" applyAlignment="1">
      <alignment vertical="center"/>
    </xf>
    <xf numFmtId="0" fontId="36" fillId="2" borderId="4" xfId="0" applyFont="1" applyFill="1" applyBorder="1" applyAlignment="1">
      <alignment vertical="center"/>
    </xf>
    <xf numFmtId="0" fontId="37" fillId="0" borderId="0" xfId="0" applyFont="1"/>
    <xf numFmtId="0" fontId="36" fillId="2" borderId="6" xfId="0" applyFont="1" applyFill="1" applyBorder="1" applyAlignment="1">
      <alignment vertical="center" wrapText="1"/>
    </xf>
    <xf numFmtId="0" fontId="36" fillId="2" borderId="0" xfId="0" applyFont="1" applyFill="1" applyBorder="1" applyAlignment="1">
      <alignment vertical="center" wrapText="1"/>
    </xf>
    <xf numFmtId="0" fontId="36" fillId="2" borderId="6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vertical="center" wrapText="1"/>
    </xf>
    <xf numFmtId="0" fontId="36" fillId="2" borderId="9" xfId="0" applyFont="1" applyFill="1" applyBorder="1" applyAlignment="1">
      <alignment vertical="center" wrapText="1"/>
    </xf>
    <xf numFmtId="0" fontId="36" fillId="2" borderId="10" xfId="0" applyFont="1" applyFill="1" applyBorder="1" applyAlignment="1">
      <alignment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3" borderId="11" xfId="0" applyNumberFormat="1" applyFont="1" applyFill="1" applyBorder="1" applyAlignment="1">
      <alignment horizontal="center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justify" vertical="center" wrapText="1"/>
    </xf>
    <xf numFmtId="4" fontId="36" fillId="3" borderId="7" xfId="0" applyNumberFormat="1" applyFont="1" applyFill="1" applyBorder="1" applyAlignment="1">
      <alignment horizontal="justify" vertical="center" wrapText="1"/>
    </xf>
    <xf numFmtId="0" fontId="36" fillId="3" borderId="1" xfId="0" applyFont="1" applyFill="1" applyBorder="1" applyAlignment="1">
      <alignment horizontal="justify" vertical="center" wrapText="1"/>
    </xf>
    <xf numFmtId="0" fontId="36" fillId="3" borderId="7" xfId="0" applyFont="1" applyFill="1" applyBorder="1" applyAlignment="1">
      <alignment horizontal="justify" vertical="center" wrapText="1"/>
    </xf>
    <xf numFmtId="4" fontId="36" fillId="3" borderId="7" xfId="0" applyNumberFormat="1" applyFont="1" applyFill="1" applyBorder="1" applyAlignment="1">
      <alignment horizontal="right" vertical="center" wrapText="1"/>
    </xf>
    <xf numFmtId="4" fontId="37" fillId="3" borderId="7" xfId="0" applyNumberFormat="1" applyFont="1" applyFill="1" applyBorder="1" applyAlignment="1">
      <alignment horizontal="justify" vertical="center" wrapText="1"/>
    </xf>
    <xf numFmtId="0" fontId="37" fillId="3" borderId="5" xfId="0" applyFont="1" applyFill="1" applyBorder="1" applyAlignment="1">
      <alignment horizontal="justify" vertical="center" wrapText="1"/>
    </xf>
    <xf numFmtId="4" fontId="37" fillId="3" borderId="7" xfId="0" applyNumberFormat="1" applyFont="1" applyFill="1" applyBorder="1" applyAlignment="1">
      <alignment horizontal="right" vertical="center" wrapText="1"/>
    </xf>
    <xf numFmtId="0" fontId="37" fillId="3" borderId="7" xfId="0" applyFont="1" applyFill="1" applyBorder="1" applyAlignment="1">
      <alignment horizontal="justify" vertical="center" wrapText="1"/>
    </xf>
    <xf numFmtId="0" fontId="36" fillId="3" borderId="5" xfId="0" applyFont="1" applyFill="1" applyBorder="1" applyAlignment="1">
      <alignment horizontal="left" vertical="center" wrapText="1"/>
    </xf>
    <xf numFmtId="0" fontId="37" fillId="3" borderId="5" xfId="0" applyFont="1" applyFill="1" applyBorder="1" applyAlignment="1">
      <alignment horizontal="left" vertical="center" wrapText="1"/>
    </xf>
    <xf numFmtId="4" fontId="37" fillId="3" borderId="5" xfId="0" applyNumberFormat="1" applyFont="1" applyFill="1" applyBorder="1" applyAlignment="1">
      <alignment horizontal="justify" vertical="center" wrapText="1"/>
    </xf>
    <xf numFmtId="0" fontId="38" fillId="3" borderId="7" xfId="0" applyFont="1" applyFill="1" applyBorder="1" applyAlignment="1">
      <alignment horizontal="justify" vertical="center" wrapText="1"/>
    </xf>
    <xf numFmtId="4" fontId="37" fillId="3" borderId="5" xfId="0" applyNumberFormat="1" applyFont="1" applyFill="1" applyBorder="1" applyAlignment="1">
      <alignment horizontal="right" vertical="center" wrapText="1"/>
    </xf>
    <xf numFmtId="0" fontId="37" fillId="3" borderId="0" xfId="0" applyFont="1" applyFill="1"/>
    <xf numFmtId="4" fontId="37" fillId="3" borderId="0" xfId="0" applyNumberFormat="1" applyFont="1" applyFill="1"/>
    <xf numFmtId="0" fontId="37" fillId="3" borderId="8" xfId="0" applyFont="1" applyFill="1" applyBorder="1" applyAlignment="1">
      <alignment horizontal="justify" vertical="center" wrapText="1"/>
    </xf>
    <xf numFmtId="4" fontId="37" fillId="3" borderId="11" xfId="0" applyNumberFormat="1" applyFont="1" applyFill="1" applyBorder="1" applyAlignment="1">
      <alignment horizontal="justify" vertical="center" wrapText="1"/>
    </xf>
    <xf numFmtId="0" fontId="37" fillId="3" borderId="11" xfId="0" applyFont="1" applyFill="1" applyBorder="1" applyAlignment="1">
      <alignment horizontal="justify" vertical="center" wrapText="1"/>
    </xf>
    <xf numFmtId="4" fontId="37" fillId="3" borderId="8" xfId="0" applyNumberFormat="1" applyFont="1" applyFill="1" applyBorder="1" applyAlignment="1">
      <alignment horizontal="right" vertical="center" wrapText="1"/>
    </xf>
    <xf numFmtId="4" fontId="37" fillId="3" borderId="11" xfId="0" applyNumberFormat="1" applyFont="1" applyFill="1" applyBorder="1" applyAlignment="1">
      <alignment horizontal="right" vertical="center" wrapText="1"/>
    </xf>
    <xf numFmtId="4" fontId="37" fillId="0" borderId="0" xfId="0" applyNumberFormat="1" applyFont="1" applyAlignment="1">
      <alignment horizontal="right"/>
    </xf>
    <xf numFmtId="4" fontId="37" fillId="3" borderId="0" xfId="0" applyNumberFormat="1" applyFont="1" applyFill="1" applyBorder="1" applyAlignment="1">
      <alignment horizontal="right"/>
    </xf>
    <xf numFmtId="0" fontId="17" fillId="3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39" fillId="3" borderId="0" xfId="0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 applyProtection="1"/>
    <xf numFmtId="0" fontId="39" fillId="0" borderId="0" xfId="0" applyFont="1" applyFill="1" applyBorder="1" applyAlignment="1">
      <alignment horizontal="center" vertical="center"/>
    </xf>
    <xf numFmtId="4" fontId="37" fillId="3" borderId="0" xfId="0" applyNumberFormat="1" applyFont="1" applyFill="1" applyAlignment="1">
      <alignment horizontal="right"/>
    </xf>
    <xf numFmtId="4" fontId="17" fillId="0" borderId="0" xfId="0" applyNumberFormat="1" applyFont="1" applyAlignment="1">
      <alignment horizontal="right"/>
    </xf>
    <xf numFmtId="4" fontId="17" fillId="0" borderId="0" xfId="0" applyNumberFormat="1" applyFont="1"/>
    <xf numFmtId="4" fontId="37" fillId="0" borderId="0" xfId="0" applyNumberFormat="1" applyFont="1"/>
    <xf numFmtId="4" fontId="36" fillId="3" borderId="5" xfId="0" applyNumberFormat="1" applyFont="1" applyFill="1" applyBorder="1" applyAlignment="1">
      <alignment horizontal="right" vertical="center" wrapText="1"/>
    </xf>
    <xf numFmtId="44" fontId="40" fillId="3" borderId="5" xfId="3" applyFont="1" applyFill="1" applyBorder="1" applyAlignment="1">
      <alignment horizontal="right" vertical="center" wrapText="1"/>
    </xf>
    <xf numFmtId="44" fontId="40" fillId="3" borderId="7" xfId="3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" fontId="34" fillId="3" borderId="4" xfId="0" applyNumberFormat="1" applyFont="1" applyFill="1" applyBorder="1" applyAlignment="1">
      <alignment horizontal="center" vertical="center"/>
    </xf>
    <xf numFmtId="4" fontId="34" fillId="3" borderId="7" xfId="0" applyNumberFormat="1" applyFont="1" applyFill="1" applyBorder="1" applyAlignment="1">
      <alignment horizontal="right" vertical="center"/>
    </xf>
    <xf numFmtId="4" fontId="34" fillId="3" borderId="7" xfId="0" applyNumberFormat="1" applyFont="1" applyFill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right" vertical="center"/>
    </xf>
    <xf numFmtId="4" fontId="1" fillId="3" borderId="7" xfId="0" applyNumberFormat="1" applyFont="1" applyFill="1" applyBorder="1" applyAlignment="1">
      <alignment horizontal="right" vertical="center"/>
    </xf>
    <xf numFmtId="4" fontId="34" fillId="3" borderId="7" xfId="0" applyNumberFormat="1" applyFont="1" applyFill="1" applyBorder="1" applyAlignment="1">
      <alignment horizontal="justify" vertical="center"/>
    </xf>
    <xf numFmtId="0" fontId="34" fillId="3" borderId="7" xfId="0" applyFont="1" applyFill="1" applyBorder="1" applyAlignment="1">
      <alignment horizontal="left" vertical="center" wrapText="1"/>
    </xf>
    <xf numFmtId="4" fontId="1" fillId="3" borderId="7" xfId="2" applyNumberFormat="1" applyFont="1" applyFill="1" applyBorder="1" applyAlignment="1">
      <alignment horizontal="right" vertical="center"/>
    </xf>
    <xf numFmtId="4" fontId="34" fillId="3" borderId="7" xfId="2" applyNumberFormat="1" applyFont="1" applyFill="1" applyBorder="1" applyAlignment="1">
      <alignment horizontal="right" vertical="center"/>
    </xf>
    <xf numFmtId="4" fontId="11" fillId="3" borderId="0" xfId="0" applyNumberFormat="1" applyFont="1" applyFill="1"/>
    <xf numFmtId="4" fontId="11" fillId="0" borderId="0" xfId="0" applyNumberFormat="1" applyFont="1"/>
    <xf numFmtId="0" fontId="34" fillId="3" borderId="9" xfId="0" applyFont="1" applyFill="1" applyBorder="1" applyAlignment="1">
      <alignment horizontal="left" vertical="center"/>
    </xf>
    <xf numFmtId="4" fontId="1" fillId="3" borderId="11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7" fontId="1" fillId="3" borderId="7" xfId="3" applyNumberFormat="1" applyFont="1" applyFill="1" applyBorder="1" applyAlignment="1">
      <alignment horizontal="right" vertical="center"/>
    </xf>
    <xf numFmtId="7" fontId="20" fillId="3" borderId="5" xfId="3" applyNumberFormat="1" applyFont="1" applyFill="1" applyBorder="1" applyAlignment="1">
      <alignment horizontal="right" vertical="center"/>
    </xf>
    <xf numFmtId="4" fontId="31" fillId="0" borderId="23" xfId="0" applyNumberFormat="1" applyFont="1" applyFill="1" applyBorder="1" applyAlignment="1">
      <alignment horizontal="right" vertical="center"/>
    </xf>
    <xf numFmtId="4" fontId="22" fillId="3" borderId="5" xfId="0" applyNumberFormat="1" applyFont="1" applyFill="1" applyBorder="1" applyAlignment="1">
      <alignment horizontal="right" vertical="center"/>
    </xf>
    <xf numFmtId="0" fontId="34" fillId="3" borderId="7" xfId="0" applyFont="1" applyFill="1" applyBorder="1" applyAlignment="1">
      <alignment horizontal="left" vertical="center"/>
    </xf>
    <xf numFmtId="0" fontId="34" fillId="3" borderId="6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right" vertical="center"/>
    </xf>
    <xf numFmtId="0" fontId="21" fillId="3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4" fontId="1" fillId="2" borderId="7" xfId="0" applyNumberFormat="1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top"/>
    </xf>
    <xf numFmtId="4" fontId="1" fillId="2" borderId="11" xfId="0" applyNumberFormat="1" applyFont="1" applyFill="1" applyBorder="1" applyAlignment="1">
      <alignment horizontal="left" vertical="top"/>
    </xf>
    <xf numFmtId="0" fontId="34" fillId="3" borderId="7" xfId="0" applyFont="1" applyFill="1" applyBorder="1" applyAlignment="1">
      <alignment horizontal="center" vertical="center" wrapText="1"/>
    </xf>
    <xf numFmtId="4" fontId="34" fillId="3" borderId="7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 wrapText="1"/>
    </xf>
    <xf numFmtId="4" fontId="34" fillId="3" borderId="7" xfId="0" applyNumberFormat="1" applyFont="1" applyFill="1" applyBorder="1" applyAlignment="1">
      <alignment horizontal="right" vertical="center" wrapText="1"/>
    </xf>
    <xf numFmtId="4" fontId="34" fillId="3" borderId="5" xfId="0" applyNumberFormat="1" applyFont="1" applyFill="1" applyBorder="1" applyAlignment="1">
      <alignment horizontal="center" vertical="center"/>
    </xf>
    <xf numFmtId="4" fontId="42" fillId="3" borderId="7" xfId="0" applyNumberFormat="1" applyFont="1" applyFill="1" applyBorder="1" applyAlignment="1">
      <alignment horizontal="right" vertical="center"/>
    </xf>
    <xf numFmtId="4" fontId="1" fillId="3" borderId="7" xfId="2" applyNumberFormat="1" applyFont="1" applyFill="1" applyBorder="1" applyAlignment="1">
      <alignment horizontal="right" vertical="center" wrapText="1"/>
    </xf>
    <xf numFmtId="0" fontId="34" fillId="3" borderId="11" xfId="0" applyFont="1" applyFill="1" applyBorder="1" applyAlignment="1">
      <alignment horizontal="left" vertical="center"/>
    </xf>
    <xf numFmtId="0" fontId="34" fillId="3" borderId="11" xfId="0" applyFont="1" applyFill="1" applyBorder="1" applyAlignment="1">
      <alignment horizontal="center" vertical="center"/>
    </xf>
    <xf numFmtId="4" fontId="34" fillId="3" borderId="11" xfId="0" applyNumberFormat="1" applyFont="1" applyFill="1" applyBorder="1" applyAlignment="1">
      <alignment horizontal="center" vertical="center"/>
    </xf>
    <xf numFmtId="44" fontId="1" fillId="3" borderId="7" xfId="3" applyFont="1" applyFill="1" applyBorder="1" applyAlignment="1">
      <alignment horizontal="right" vertical="center"/>
    </xf>
    <xf numFmtId="44" fontId="1" fillId="3" borderId="7" xfId="3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left" vertical="center" wrapText="1"/>
    </xf>
    <xf numFmtId="4" fontId="20" fillId="3" borderId="5" xfId="2" applyNumberFormat="1" applyFont="1" applyFill="1" applyBorder="1" applyAlignment="1">
      <alignment horizontal="right" vertical="center" wrapText="1"/>
    </xf>
    <xf numFmtId="4" fontId="20" fillId="3" borderId="5" xfId="0" applyNumberFormat="1" applyFont="1" applyFill="1" applyBorder="1" applyAlignment="1">
      <alignment horizontal="right" vertical="center" wrapText="1"/>
    </xf>
    <xf numFmtId="2" fontId="20" fillId="3" borderId="0" xfId="0" applyNumberFormat="1" applyFont="1" applyFill="1" applyBorder="1" applyAlignment="1">
      <alignment horizontal="right" vertical="center" wrapText="1"/>
    </xf>
    <xf numFmtId="4" fontId="21" fillId="3" borderId="5" xfId="0" applyNumberFormat="1" applyFont="1" applyFill="1" applyBorder="1" applyAlignment="1">
      <alignment horizontal="right" vertical="center" wrapText="1"/>
    </xf>
    <xf numFmtId="4" fontId="21" fillId="3" borderId="5" xfId="2" applyNumberFormat="1" applyFont="1" applyFill="1" applyBorder="1" applyAlignment="1">
      <alignment horizontal="right" vertical="center" wrapText="1"/>
    </xf>
    <xf numFmtId="2" fontId="21" fillId="3" borderId="0" xfId="0" applyNumberFormat="1" applyFont="1" applyFill="1" applyBorder="1" applyAlignment="1">
      <alignment horizontal="right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43" fontId="20" fillId="3" borderId="0" xfId="2" applyFont="1" applyFill="1" applyBorder="1" applyAlignment="1">
      <alignment horizontal="right" vertical="center" wrapText="1"/>
    </xf>
    <xf numFmtId="164" fontId="21" fillId="3" borderId="0" xfId="0" applyNumberFormat="1" applyFont="1" applyFill="1" applyBorder="1" applyAlignment="1">
      <alignment horizontal="right" vertical="center" wrapText="1"/>
    </xf>
    <xf numFmtId="44" fontId="20" fillId="3" borderId="0" xfId="3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44" fontId="20" fillId="3" borderId="5" xfId="3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4" fillId="3" borderId="16" xfId="0" applyFont="1" applyFill="1" applyBorder="1" applyAlignment="1">
      <alignment horizontal="left" vertical="center"/>
    </xf>
    <xf numFmtId="0" fontId="34" fillId="3" borderId="6" xfId="0" applyFont="1" applyFill="1" applyBorder="1" applyAlignment="1">
      <alignment horizontal="left" vertical="center"/>
    </xf>
    <xf numFmtId="0" fontId="34" fillId="3" borderId="1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4" fontId="31" fillId="0" borderId="5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1" fillId="0" borderId="5" xfId="0" applyFont="1" applyBorder="1" applyAlignment="1">
      <alignment vertical="center"/>
    </xf>
    <xf numFmtId="0" fontId="40" fillId="2" borderId="2" xfId="0" applyFont="1" applyFill="1" applyBorder="1" applyAlignment="1">
      <alignment vertical="center"/>
    </xf>
    <xf numFmtId="0" fontId="40" fillId="2" borderId="3" xfId="0" applyFont="1" applyFill="1" applyBorder="1" applyAlignment="1">
      <alignment vertical="center"/>
    </xf>
    <xf numFmtId="0" fontId="43" fillId="4" borderId="3" xfId="0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vertical="center" wrapText="1"/>
    </xf>
    <xf numFmtId="44" fontId="3" fillId="3" borderId="5" xfId="3" applyFont="1" applyFill="1" applyBorder="1" applyAlignment="1">
      <alignment vertical="center" wrapText="1"/>
    </xf>
    <xf numFmtId="44" fontId="2" fillId="3" borderId="7" xfId="3" applyFont="1" applyFill="1" applyBorder="1" applyAlignment="1">
      <alignment vertical="center" wrapText="1"/>
    </xf>
    <xf numFmtId="44" fontId="2" fillId="3" borderId="5" xfId="3" applyFont="1" applyFill="1" applyBorder="1" applyAlignment="1">
      <alignment vertical="center" wrapText="1"/>
    </xf>
    <xf numFmtId="44" fontId="3" fillId="3" borderId="7" xfId="3" applyFont="1" applyFill="1" applyBorder="1" applyAlignment="1">
      <alignment vertical="center" wrapText="1"/>
    </xf>
    <xf numFmtId="44" fontId="3" fillId="3" borderId="5" xfId="3" applyFont="1" applyFill="1" applyBorder="1" applyAlignment="1">
      <alignment vertical="center"/>
    </xf>
    <xf numFmtId="4" fontId="1" fillId="4" borderId="7" xfId="0" applyNumberFormat="1" applyFont="1" applyFill="1" applyBorder="1" applyAlignment="1">
      <alignment horizontal="right" vertical="center"/>
    </xf>
    <xf numFmtId="0" fontId="30" fillId="4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vertical="center"/>
    </xf>
    <xf numFmtId="0" fontId="40" fillId="2" borderId="0" xfId="0" applyFont="1" applyFill="1" applyBorder="1" applyAlignment="1">
      <alignment vertical="center"/>
    </xf>
    <xf numFmtId="0" fontId="43" fillId="4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2" borderId="7" xfId="0" applyFont="1" applyFill="1" applyBorder="1" applyAlignment="1">
      <alignment vertical="center"/>
    </xf>
    <xf numFmtId="0" fontId="12" fillId="4" borderId="0" xfId="0" applyFont="1" applyFill="1" applyBorder="1"/>
    <xf numFmtId="0" fontId="30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19" fillId="4" borderId="0" xfId="0" applyFont="1" applyFill="1" applyBorder="1"/>
    <xf numFmtId="0" fontId="29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20" fillId="3" borderId="6" xfId="0" applyFont="1" applyFill="1" applyBorder="1" applyAlignment="1">
      <alignment horizontal="justify" vertical="center" wrapText="1"/>
    </xf>
    <xf numFmtId="0" fontId="20" fillId="3" borderId="7" xfId="0" applyFont="1" applyFill="1" applyBorder="1" applyAlignment="1">
      <alignment horizontal="justify" vertical="center" wrapText="1"/>
    </xf>
    <xf numFmtId="0" fontId="21" fillId="3" borderId="6" xfId="0" applyFont="1" applyFill="1" applyBorder="1" applyAlignment="1">
      <alignment horizontal="justify" vertical="center" wrapText="1"/>
    </xf>
    <xf numFmtId="0" fontId="21" fillId="3" borderId="7" xfId="0" applyFont="1" applyFill="1" applyBorder="1" applyAlignment="1">
      <alignment horizontal="justify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5" fillId="3" borderId="6" xfId="0" applyFont="1" applyFill="1" applyBorder="1" applyAlignment="1">
      <alignment horizontal="justify" vertical="center" wrapText="1"/>
    </xf>
    <xf numFmtId="0" fontId="25" fillId="3" borderId="7" xfId="0" applyFont="1" applyFill="1" applyBorder="1" applyAlignment="1">
      <alignment horizontal="justify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justify" vertical="center" wrapText="1"/>
    </xf>
    <xf numFmtId="0" fontId="21" fillId="3" borderId="11" xfId="0" applyFont="1" applyFill="1" applyBorder="1" applyAlignment="1">
      <alignment horizontal="justify" vertical="center" wrapText="1"/>
    </xf>
    <xf numFmtId="0" fontId="24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4" fillId="3" borderId="1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34" fillId="3" borderId="7" xfId="0" applyFont="1" applyFill="1" applyBorder="1" applyAlignment="1">
      <alignment horizontal="left" vertical="center"/>
    </xf>
    <xf numFmtId="0" fontId="34" fillId="3" borderId="6" xfId="0" applyFont="1" applyFill="1" applyBorder="1" applyAlignment="1">
      <alignment horizontal="left" vertical="center"/>
    </xf>
    <xf numFmtId="4" fontId="34" fillId="3" borderId="5" xfId="0" applyNumberFormat="1" applyFont="1" applyFill="1" applyBorder="1" applyAlignment="1">
      <alignment horizontal="right" vertical="center"/>
    </xf>
    <xf numFmtId="4" fontId="34" fillId="3" borderId="18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 wrapText="1"/>
    </xf>
    <xf numFmtId="0" fontId="34" fillId="3" borderId="16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justify" vertical="center" wrapText="1"/>
    </xf>
    <xf numFmtId="0" fontId="1" fillId="3" borderId="19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6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3.emf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3.emf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jpeg"/><Relationship Id="rId1" Type="http://schemas.openxmlformats.org/officeDocument/2006/relationships/image" Target="../media/image10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1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1436688</xdr:colOff>
      <xdr:row>83</xdr:row>
      <xdr:rowOff>214686</xdr:rowOff>
    </xdr:from>
    <xdr:to>
      <xdr:col>3</xdr:col>
      <xdr:colOff>4410424</xdr:colOff>
      <xdr:row>84</xdr:row>
      <xdr:rowOff>57153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14"/>
        <a:stretch/>
      </xdr:blipFill>
      <xdr:spPr bwMode="auto">
        <a:xfrm>
          <a:off x="1436688" y="12340011"/>
          <a:ext cx="10250836" cy="413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116885</xdr:colOff>
      <xdr:row>0</xdr:row>
      <xdr:rowOff>95258</xdr:rowOff>
    </xdr:from>
    <xdr:to>
      <xdr:col>0</xdr:col>
      <xdr:colOff>480553</xdr:colOff>
      <xdr:row>3</xdr:row>
      <xdr:rowOff>63504</xdr:rowOff>
    </xdr:to>
    <xdr:pic>
      <xdr:nvPicPr>
        <xdr:cNvPr id="7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85" y="95258"/>
          <a:ext cx="363668" cy="425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631761</xdr:colOff>
      <xdr:row>0</xdr:row>
      <xdr:rowOff>97638</xdr:rowOff>
    </xdr:from>
    <xdr:to>
      <xdr:col>5</xdr:col>
      <xdr:colOff>1031878</xdr:colOff>
      <xdr:row>3</xdr:row>
      <xdr:rowOff>59721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0086" y="97638"/>
          <a:ext cx="400117" cy="419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876300</xdr:colOff>
      <xdr:row>38</xdr:row>
      <xdr:rowOff>180975</xdr:rowOff>
    </xdr:from>
    <xdr:to>
      <xdr:col>10</xdr:col>
      <xdr:colOff>19050</xdr:colOff>
      <xdr:row>38</xdr:row>
      <xdr:rowOff>180975</xdr:rowOff>
    </xdr:to>
    <xdr:cxnSp macro="">
      <xdr:nvCxnSpPr>
        <xdr:cNvPr id="10" name="Conector recto 9"/>
        <xdr:cNvCxnSpPr/>
      </xdr:nvCxnSpPr>
      <xdr:spPr>
        <a:xfrm>
          <a:off x="7867650" y="7981950"/>
          <a:ext cx="2476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39</xdr:row>
      <xdr:rowOff>0</xdr:rowOff>
    </xdr:from>
    <xdr:to>
      <xdr:col>1</xdr:col>
      <xdr:colOff>2676525</xdr:colOff>
      <xdr:row>39</xdr:row>
      <xdr:rowOff>0</xdr:rowOff>
    </xdr:to>
    <xdr:cxnSp macro="">
      <xdr:nvCxnSpPr>
        <xdr:cNvPr id="6" name="Conector recto 5"/>
        <xdr:cNvCxnSpPr/>
      </xdr:nvCxnSpPr>
      <xdr:spPr>
        <a:xfrm>
          <a:off x="495300" y="7991475"/>
          <a:ext cx="233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39</xdr:row>
      <xdr:rowOff>0</xdr:rowOff>
    </xdr:from>
    <xdr:to>
      <xdr:col>5</xdr:col>
      <xdr:colOff>666750</xdr:colOff>
      <xdr:row>39</xdr:row>
      <xdr:rowOff>0</xdr:rowOff>
    </xdr:to>
    <xdr:cxnSp macro="">
      <xdr:nvCxnSpPr>
        <xdr:cNvPr id="5" name="Conector recto 4"/>
        <xdr:cNvCxnSpPr/>
      </xdr:nvCxnSpPr>
      <xdr:spPr>
        <a:xfrm>
          <a:off x="4314825" y="7991475"/>
          <a:ext cx="233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86590</xdr:colOff>
      <xdr:row>0</xdr:row>
      <xdr:rowOff>129885</xdr:rowOff>
    </xdr:from>
    <xdr:to>
      <xdr:col>1</xdr:col>
      <xdr:colOff>294394</xdr:colOff>
      <xdr:row>3</xdr:row>
      <xdr:rowOff>31024</xdr:rowOff>
    </xdr:to>
    <xdr:pic>
      <xdr:nvPicPr>
        <xdr:cNvPr id="7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0" y="129885"/>
          <a:ext cx="363668" cy="420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540856</xdr:colOff>
      <xdr:row>0</xdr:row>
      <xdr:rowOff>132265</xdr:rowOff>
    </xdr:from>
    <xdr:to>
      <xdr:col>8</xdr:col>
      <xdr:colOff>940973</xdr:colOff>
      <xdr:row>3</xdr:row>
      <xdr:rowOff>27241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1674" y="132265"/>
          <a:ext cx="400117" cy="41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783507</xdr:colOff>
      <xdr:row>26</xdr:row>
      <xdr:rowOff>66674</xdr:rowOff>
    </xdr:from>
    <xdr:to>
      <xdr:col>9</xdr:col>
      <xdr:colOff>850080</xdr:colOff>
      <xdr:row>29</xdr:row>
      <xdr:rowOff>51208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07" y="6276974"/>
          <a:ext cx="9134373" cy="441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116852</xdr:rowOff>
    </xdr:from>
    <xdr:to>
      <xdr:col>0</xdr:col>
      <xdr:colOff>542925</xdr:colOff>
      <xdr:row>3</xdr:row>
      <xdr:rowOff>54960</xdr:rowOff>
    </xdr:to>
    <xdr:pic>
      <xdr:nvPicPr>
        <xdr:cNvPr id="4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6852"/>
          <a:ext cx="419100" cy="484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347759</xdr:colOff>
      <xdr:row>0</xdr:row>
      <xdr:rowOff>129696</xdr:rowOff>
    </xdr:from>
    <xdr:to>
      <xdr:col>10</xdr:col>
      <xdr:colOff>808864</xdr:colOff>
      <xdr:row>3</xdr:row>
      <xdr:rowOff>60702</xdr:rowOff>
    </xdr:to>
    <xdr:pic>
      <xdr:nvPicPr>
        <xdr:cNvPr id="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9984" y="129696"/>
          <a:ext cx="461105" cy="47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6187</xdr:colOff>
      <xdr:row>88</xdr:row>
      <xdr:rowOff>212149</xdr:rowOff>
    </xdr:from>
    <xdr:to>
      <xdr:col>5</xdr:col>
      <xdr:colOff>107852</xdr:colOff>
      <xdr:row>90</xdr:row>
      <xdr:rowOff>176102</xdr:rowOff>
    </xdr:to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"/>
        <a:stretch/>
      </xdr:blipFill>
      <xdr:spPr bwMode="auto">
        <a:xfrm>
          <a:off x="6187" y="11029828"/>
          <a:ext cx="7836475" cy="396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98961</xdr:colOff>
      <xdr:row>0</xdr:row>
      <xdr:rowOff>111331</xdr:rowOff>
    </xdr:from>
    <xdr:to>
      <xdr:col>0</xdr:col>
      <xdr:colOff>463880</xdr:colOff>
      <xdr:row>3</xdr:row>
      <xdr:rowOff>43418</xdr:rowOff>
    </xdr:to>
    <xdr:pic>
      <xdr:nvPicPr>
        <xdr:cNvPr id="4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1" y="111331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683237</xdr:colOff>
      <xdr:row>0</xdr:row>
      <xdr:rowOff>124176</xdr:rowOff>
    </xdr:from>
    <xdr:to>
      <xdr:col>3</xdr:col>
      <xdr:colOff>1084731</xdr:colOff>
      <xdr:row>3</xdr:row>
      <xdr:rowOff>50080</xdr:rowOff>
    </xdr:to>
    <xdr:pic>
      <xdr:nvPicPr>
        <xdr:cNvPr id="5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0331" y="124176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88</xdr:row>
      <xdr:rowOff>206196</xdr:rowOff>
    </xdr:from>
    <xdr:to>
      <xdr:col>5</xdr:col>
      <xdr:colOff>105237</xdr:colOff>
      <xdr:row>90</xdr:row>
      <xdr:rowOff>170149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"/>
        <a:stretch/>
      </xdr:blipFill>
      <xdr:spPr bwMode="auto">
        <a:xfrm>
          <a:off x="0" y="10998021"/>
          <a:ext cx="7835965" cy="392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98961</xdr:colOff>
      <xdr:row>0</xdr:row>
      <xdr:rowOff>111331</xdr:rowOff>
    </xdr:from>
    <xdr:to>
      <xdr:col>0</xdr:col>
      <xdr:colOff>463880</xdr:colOff>
      <xdr:row>3</xdr:row>
      <xdr:rowOff>43418</xdr:rowOff>
    </xdr:to>
    <xdr:pic>
      <xdr:nvPicPr>
        <xdr:cNvPr id="7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1" y="111331"/>
          <a:ext cx="364919" cy="421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683237</xdr:colOff>
      <xdr:row>0</xdr:row>
      <xdr:rowOff>124176</xdr:rowOff>
    </xdr:from>
    <xdr:to>
      <xdr:col>3</xdr:col>
      <xdr:colOff>1084731</xdr:colOff>
      <xdr:row>3</xdr:row>
      <xdr:rowOff>50080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862" y="124176"/>
          <a:ext cx="401494" cy="41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87923</xdr:colOff>
      <xdr:row>81</xdr:row>
      <xdr:rowOff>34436</xdr:rowOff>
    </xdr:from>
    <xdr:to>
      <xdr:col>8</xdr:col>
      <xdr:colOff>691853</xdr:colOff>
      <xdr:row>83</xdr:row>
      <xdr:rowOff>43962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88" y="12929821"/>
          <a:ext cx="8587966" cy="456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139212</xdr:colOff>
      <xdr:row>0</xdr:row>
      <xdr:rowOff>124557</xdr:rowOff>
    </xdr:from>
    <xdr:to>
      <xdr:col>2</xdr:col>
      <xdr:colOff>181746</xdr:colOff>
      <xdr:row>3</xdr:row>
      <xdr:rowOff>41130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12" y="124557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379311</xdr:colOff>
      <xdr:row>0</xdr:row>
      <xdr:rowOff>137402</xdr:rowOff>
    </xdr:from>
    <xdr:to>
      <xdr:col>8</xdr:col>
      <xdr:colOff>780805</xdr:colOff>
      <xdr:row>3</xdr:row>
      <xdr:rowOff>47792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176" y="137402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139212</xdr:colOff>
      <xdr:row>0</xdr:row>
      <xdr:rowOff>124557</xdr:rowOff>
    </xdr:from>
    <xdr:ext cx="370276" cy="438912"/>
    <xdr:pic>
      <xdr:nvPicPr>
        <xdr:cNvPr id="6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12" y="124557"/>
          <a:ext cx="366384" cy="430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379311</xdr:colOff>
      <xdr:row>0</xdr:row>
      <xdr:rowOff>137402</xdr:rowOff>
    </xdr:from>
    <xdr:ext cx="401494" cy="432729"/>
    <xdr:pic>
      <xdr:nvPicPr>
        <xdr:cNvPr id="7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6986" y="137402"/>
          <a:ext cx="401494" cy="424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120739</xdr:colOff>
      <xdr:row>0</xdr:row>
      <xdr:rowOff>73785</xdr:rowOff>
    </xdr:from>
    <xdr:to>
      <xdr:col>1</xdr:col>
      <xdr:colOff>311257</xdr:colOff>
      <xdr:row>2</xdr:row>
      <xdr:rowOff>135597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39" y="73785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412747</xdr:colOff>
      <xdr:row>0</xdr:row>
      <xdr:rowOff>79922</xdr:rowOff>
    </xdr:from>
    <xdr:to>
      <xdr:col>7</xdr:col>
      <xdr:colOff>814241</xdr:colOff>
      <xdr:row>2</xdr:row>
      <xdr:rowOff>135551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8715" y="79922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164</xdr:row>
      <xdr:rowOff>117047</xdr:rowOff>
    </xdr:from>
    <xdr:to>
      <xdr:col>8</xdr:col>
      <xdr:colOff>40247</xdr:colOff>
      <xdr:row>170</xdr:row>
      <xdr:rowOff>60368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11695"/>
          <a:ext cx="8203574" cy="788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115221</xdr:colOff>
      <xdr:row>0</xdr:row>
      <xdr:rowOff>69133</xdr:rowOff>
    </xdr:from>
    <xdr:to>
      <xdr:col>1</xdr:col>
      <xdr:colOff>480140</xdr:colOff>
      <xdr:row>3</xdr:row>
      <xdr:rowOff>53421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13" y="69133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400762</xdr:colOff>
      <xdr:row>0</xdr:row>
      <xdr:rowOff>75269</xdr:rowOff>
    </xdr:from>
    <xdr:to>
      <xdr:col>7</xdr:col>
      <xdr:colOff>814259</xdr:colOff>
      <xdr:row>3</xdr:row>
      <xdr:rowOff>65809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415" y="75269"/>
          <a:ext cx="413497" cy="42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70</xdr:row>
      <xdr:rowOff>284219</xdr:rowOff>
    </xdr:from>
    <xdr:to>
      <xdr:col>8</xdr:col>
      <xdr:colOff>53772</xdr:colOff>
      <xdr:row>73</xdr:row>
      <xdr:rowOff>61458</xdr:rowOff>
    </xdr:to>
    <xdr:pic>
      <xdr:nvPicPr>
        <xdr:cNvPr id="7" name="Imagen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2" t="20490" b="19159"/>
        <a:stretch/>
      </xdr:blipFill>
      <xdr:spPr bwMode="auto">
        <a:xfrm>
          <a:off x="0" y="10999844"/>
          <a:ext cx="8342058" cy="483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86</xdr:row>
      <xdr:rowOff>103756</xdr:rowOff>
    </xdr:from>
    <xdr:to>
      <xdr:col>7</xdr:col>
      <xdr:colOff>612775</xdr:colOff>
      <xdr:row>88</xdr:row>
      <xdr:rowOff>173433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65631"/>
          <a:ext cx="8407400" cy="450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79375</xdr:colOff>
      <xdr:row>0</xdr:row>
      <xdr:rowOff>95250</xdr:rowOff>
    </xdr:from>
    <xdr:to>
      <xdr:col>1</xdr:col>
      <xdr:colOff>349044</xdr:colOff>
      <xdr:row>3</xdr:row>
      <xdr:rowOff>64943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95250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424038</xdr:colOff>
      <xdr:row>0</xdr:row>
      <xdr:rowOff>101387</xdr:rowOff>
    </xdr:from>
    <xdr:to>
      <xdr:col>7</xdr:col>
      <xdr:colOff>825532</xdr:colOff>
      <xdr:row>3</xdr:row>
      <xdr:rowOff>64897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9413" y="101387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52510</xdr:rowOff>
    </xdr:from>
    <xdr:to>
      <xdr:col>8</xdr:col>
      <xdr:colOff>85725</xdr:colOff>
      <xdr:row>42</xdr:row>
      <xdr:rowOff>76200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3013"/>
          <a:ext cx="7767576" cy="4071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104775</xdr:colOff>
      <xdr:row>0</xdr:row>
      <xdr:rowOff>114300</xdr:rowOff>
    </xdr:from>
    <xdr:to>
      <xdr:col>1</xdr:col>
      <xdr:colOff>469694</xdr:colOff>
      <xdr:row>3</xdr:row>
      <xdr:rowOff>21704</xdr:rowOff>
    </xdr:to>
    <xdr:pic>
      <xdr:nvPicPr>
        <xdr:cNvPr id="3" name="Imagen 7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379588</xdr:colOff>
      <xdr:row>0</xdr:row>
      <xdr:rowOff>120437</xdr:rowOff>
    </xdr:from>
    <xdr:to>
      <xdr:col>7</xdr:col>
      <xdr:colOff>781082</xdr:colOff>
      <xdr:row>3</xdr:row>
      <xdr:rowOff>21658</xdr:rowOff>
    </xdr:to>
    <xdr:pic>
      <xdr:nvPicPr>
        <xdr:cNvPr id="4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7113" y="120437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7"/>
  <sheetViews>
    <sheetView tabSelected="1" zoomScale="80" zoomScaleNormal="80" workbookViewId="0">
      <selection activeCell="J73" sqref="J73"/>
    </sheetView>
  </sheetViews>
  <sheetFormatPr baseColWidth="10" defaultColWidth="11.375" defaultRowHeight="12.9" x14ac:dyDescent="0.2"/>
  <cols>
    <col min="1" max="1" width="75.75" style="237" customWidth="1"/>
    <col min="2" max="2" width="16.75" style="280" customWidth="1"/>
    <col min="3" max="3" width="16.75" style="237" customWidth="1"/>
    <col min="4" max="4" width="73.125" style="237" customWidth="1"/>
    <col min="5" max="6" width="16.75" style="270" customWidth="1"/>
    <col min="7" max="7" width="13" style="237" bestFit="1" customWidth="1"/>
    <col min="8" max="16384" width="11.375" style="237"/>
  </cols>
  <sheetData>
    <row r="1" spans="1:6" ht="12.1" customHeight="1" x14ac:dyDescent="0.2">
      <c r="A1" s="378"/>
      <c r="B1" s="379"/>
      <c r="C1" s="380" t="s">
        <v>499</v>
      </c>
      <c r="D1" s="379"/>
      <c r="E1" s="235"/>
      <c r="F1" s="236"/>
    </row>
    <row r="2" spans="1:6" ht="12.1" customHeight="1" x14ac:dyDescent="0.2">
      <c r="A2" s="394"/>
      <c r="B2" s="395"/>
      <c r="C2" s="396" t="s">
        <v>426</v>
      </c>
      <c r="D2" s="395"/>
      <c r="E2" s="397"/>
      <c r="F2" s="398"/>
    </row>
    <row r="3" spans="1:6" ht="12.1" customHeight="1" x14ac:dyDescent="0.2">
      <c r="A3" s="238"/>
      <c r="B3" s="239"/>
      <c r="C3" s="240" t="s">
        <v>422</v>
      </c>
      <c r="D3" s="239"/>
      <c r="E3" s="239"/>
      <c r="F3" s="241"/>
    </row>
    <row r="4" spans="1:6" ht="12.1" customHeight="1" x14ac:dyDescent="0.2">
      <c r="A4" s="238"/>
      <c r="B4" s="239"/>
      <c r="C4" s="240" t="s">
        <v>496</v>
      </c>
      <c r="D4" s="239"/>
      <c r="E4" s="239"/>
      <c r="F4" s="241"/>
    </row>
    <row r="5" spans="1:6" ht="12.1" customHeight="1" thickBot="1" x14ac:dyDescent="0.25">
      <c r="A5" s="242"/>
      <c r="B5" s="243"/>
      <c r="C5" s="244" t="s">
        <v>0</v>
      </c>
      <c r="D5" s="243"/>
      <c r="E5" s="243"/>
      <c r="F5" s="245"/>
    </row>
    <row r="6" spans="1:6" ht="25.5" customHeight="1" thickBot="1" x14ac:dyDescent="0.25">
      <c r="A6" s="246" t="s">
        <v>191</v>
      </c>
      <c r="B6" s="247">
        <v>2019</v>
      </c>
      <c r="C6" s="248" t="s">
        <v>457</v>
      </c>
      <c r="D6" s="248" t="s">
        <v>191</v>
      </c>
      <c r="E6" s="247">
        <v>2019</v>
      </c>
      <c r="F6" s="248" t="s">
        <v>457</v>
      </c>
    </row>
    <row r="7" spans="1:6" ht="13.6" x14ac:dyDescent="0.2">
      <c r="A7" s="249" t="s">
        <v>2</v>
      </c>
      <c r="B7" s="250"/>
      <c r="C7" s="251"/>
      <c r="D7" s="252" t="s">
        <v>3</v>
      </c>
      <c r="E7" s="253"/>
      <c r="F7" s="253"/>
    </row>
    <row r="8" spans="1:6" ht="13.6" x14ac:dyDescent="0.2">
      <c r="A8" s="249" t="s">
        <v>4</v>
      </c>
      <c r="B8" s="254"/>
      <c r="C8" s="255"/>
      <c r="D8" s="252" t="s">
        <v>5</v>
      </c>
      <c r="E8" s="256"/>
      <c r="F8" s="256"/>
    </row>
    <row r="9" spans="1:6" ht="12.75" customHeight="1" x14ac:dyDescent="0.2">
      <c r="A9" s="249" t="s">
        <v>6</v>
      </c>
      <c r="B9" s="253">
        <f>SUM(B10:B16)</f>
        <v>2249209.6999999881</v>
      </c>
      <c r="C9" s="253">
        <f>SUM(C10:C16)</f>
        <v>2374779.73</v>
      </c>
      <c r="D9" s="252" t="s">
        <v>7</v>
      </c>
      <c r="E9" s="253">
        <f>SUM(E10:E18)</f>
        <v>1630100.5099999998</v>
      </c>
      <c r="F9" s="253">
        <f>SUM(F10:F18)</f>
        <v>2635630.88</v>
      </c>
    </row>
    <row r="10" spans="1:6" ht="13.45" customHeight="1" x14ac:dyDescent="0.2">
      <c r="A10" s="255" t="s">
        <v>8</v>
      </c>
      <c r="B10" s="256">
        <v>0</v>
      </c>
      <c r="C10" s="256">
        <v>0</v>
      </c>
      <c r="D10" s="257" t="s">
        <v>9</v>
      </c>
      <c r="E10" s="256">
        <v>338118.74000000209</v>
      </c>
      <c r="F10" s="256">
        <v>368674.89</v>
      </c>
    </row>
    <row r="11" spans="1:6" ht="13.45" customHeight="1" x14ac:dyDescent="0.2">
      <c r="A11" s="255" t="s">
        <v>10</v>
      </c>
      <c r="B11" s="256">
        <v>2249209.6999999881</v>
      </c>
      <c r="C11" s="256">
        <v>2374779.73</v>
      </c>
      <c r="D11" s="257" t="s">
        <v>11</v>
      </c>
      <c r="E11" s="256">
        <v>63045.999999996275</v>
      </c>
      <c r="F11" s="256">
        <v>324800</v>
      </c>
    </row>
    <row r="12" spans="1:6" ht="13.45" customHeight="1" x14ac:dyDescent="0.2">
      <c r="A12" s="255" t="s">
        <v>12</v>
      </c>
      <c r="B12" s="256">
        <v>0</v>
      </c>
      <c r="C12" s="256">
        <v>0</v>
      </c>
      <c r="D12" s="257" t="s">
        <v>13</v>
      </c>
      <c r="E12" s="256">
        <v>0</v>
      </c>
      <c r="F12" s="256">
        <v>0</v>
      </c>
    </row>
    <row r="13" spans="1:6" ht="13.45" customHeight="1" x14ac:dyDescent="0.2">
      <c r="A13" s="255" t="s">
        <v>14</v>
      </c>
      <c r="B13" s="256">
        <v>0</v>
      </c>
      <c r="C13" s="256">
        <v>0</v>
      </c>
      <c r="D13" s="257" t="s">
        <v>15</v>
      </c>
      <c r="E13" s="256">
        <v>0</v>
      </c>
      <c r="F13" s="256">
        <v>0</v>
      </c>
    </row>
    <row r="14" spans="1:6" ht="13.45" customHeight="1" x14ac:dyDescent="0.2">
      <c r="A14" s="255" t="s">
        <v>16</v>
      </c>
      <c r="B14" s="256">
        <v>0</v>
      </c>
      <c r="C14" s="256">
        <v>0</v>
      </c>
      <c r="D14" s="257" t="s">
        <v>17</v>
      </c>
      <c r="E14" s="256">
        <v>0</v>
      </c>
      <c r="F14" s="256">
        <v>800000</v>
      </c>
    </row>
    <row r="15" spans="1:6" ht="13.45" customHeight="1" x14ac:dyDescent="0.2">
      <c r="A15" s="255" t="s">
        <v>18</v>
      </c>
      <c r="B15" s="256">
        <v>0</v>
      </c>
      <c r="C15" s="256">
        <v>0</v>
      </c>
      <c r="D15" s="257" t="s">
        <v>19</v>
      </c>
      <c r="E15" s="256">
        <v>0</v>
      </c>
      <c r="F15" s="256">
        <v>0</v>
      </c>
    </row>
    <row r="16" spans="1:6" ht="12.75" customHeight="1" x14ac:dyDescent="0.2">
      <c r="A16" s="255" t="s">
        <v>20</v>
      </c>
      <c r="B16" s="256">
        <v>0</v>
      </c>
      <c r="C16" s="256">
        <v>0</v>
      </c>
      <c r="D16" s="257" t="s">
        <v>21</v>
      </c>
      <c r="E16" s="256">
        <v>1228935.7700000014</v>
      </c>
      <c r="F16" s="256">
        <v>1142155.99</v>
      </c>
    </row>
    <row r="17" spans="1:6" ht="12.75" customHeight="1" x14ac:dyDescent="0.2">
      <c r="A17" s="258" t="s">
        <v>22</v>
      </c>
      <c r="B17" s="253">
        <f>SUM(B18:B24)</f>
        <v>37057.279999999795</v>
      </c>
      <c r="C17" s="253">
        <f>SUM(C18:C24)</f>
        <v>361857.28000000003</v>
      </c>
      <c r="D17" s="257" t="s">
        <v>23</v>
      </c>
      <c r="E17" s="256">
        <v>0</v>
      </c>
      <c r="F17" s="256">
        <v>0</v>
      </c>
    </row>
    <row r="18" spans="1:6" x14ac:dyDescent="0.2">
      <c r="A18" s="255" t="s">
        <v>24</v>
      </c>
      <c r="B18" s="256">
        <v>0</v>
      </c>
      <c r="C18" s="256">
        <v>0</v>
      </c>
      <c r="D18" s="257" t="s">
        <v>25</v>
      </c>
      <c r="E18" s="256">
        <v>0</v>
      </c>
      <c r="F18" s="256">
        <v>0</v>
      </c>
    </row>
    <row r="19" spans="1:6" ht="13.6" x14ac:dyDescent="0.2">
      <c r="A19" s="255" t="s">
        <v>26</v>
      </c>
      <c r="B19" s="256">
        <v>0</v>
      </c>
      <c r="C19" s="256">
        <v>324800</v>
      </c>
      <c r="D19" s="252" t="s">
        <v>27</v>
      </c>
      <c r="E19" s="253">
        <f>SUM(E20:E22)</f>
        <v>0</v>
      </c>
      <c r="F19" s="253">
        <f>SUM(F20:F22)</f>
        <v>0</v>
      </c>
    </row>
    <row r="20" spans="1:6" x14ac:dyDescent="0.2">
      <c r="A20" s="255" t="s">
        <v>28</v>
      </c>
      <c r="B20" s="256">
        <v>37057.279999999795</v>
      </c>
      <c r="C20" s="256">
        <v>37057.279999999999</v>
      </c>
      <c r="D20" s="257" t="s">
        <v>29</v>
      </c>
      <c r="E20" s="256">
        <v>0</v>
      </c>
      <c r="F20" s="256">
        <v>0</v>
      </c>
    </row>
    <row r="21" spans="1:6" ht="12.1" customHeight="1" x14ac:dyDescent="0.2">
      <c r="A21" s="255" t="s">
        <v>30</v>
      </c>
      <c r="B21" s="256">
        <v>0</v>
      </c>
      <c r="C21" s="256">
        <v>0</v>
      </c>
      <c r="D21" s="257" t="s">
        <v>31</v>
      </c>
      <c r="E21" s="256">
        <v>0</v>
      </c>
      <c r="F21" s="256">
        <v>0</v>
      </c>
    </row>
    <row r="22" spans="1:6" ht="12.1" customHeight="1" x14ac:dyDescent="0.2">
      <c r="A22" s="255" t="s">
        <v>32</v>
      </c>
      <c r="B22" s="256">
        <v>0</v>
      </c>
      <c r="C22" s="256">
        <v>0</v>
      </c>
      <c r="D22" s="257" t="s">
        <v>33</v>
      </c>
      <c r="E22" s="256">
        <v>0</v>
      </c>
      <c r="F22" s="256">
        <v>0</v>
      </c>
    </row>
    <row r="23" spans="1:6" ht="12.1" customHeight="1" x14ac:dyDescent="0.2">
      <c r="A23" s="255" t="s">
        <v>34</v>
      </c>
      <c r="B23" s="256">
        <v>0</v>
      </c>
      <c r="C23" s="256">
        <v>0</v>
      </c>
      <c r="D23" s="252" t="s">
        <v>35</v>
      </c>
      <c r="E23" s="253">
        <f>SUM(E24:E25)</f>
        <v>0</v>
      </c>
      <c r="F23" s="253">
        <f>SUM(F24:F25)</f>
        <v>0</v>
      </c>
    </row>
    <row r="24" spans="1:6" ht="12.1" customHeight="1" x14ac:dyDescent="0.2">
      <c r="A24" s="255" t="s">
        <v>36</v>
      </c>
      <c r="B24" s="262">
        <v>0</v>
      </c>
      <c r="C24" s="256">
        <v>0</v>
      </c>
      <c r="D24" s="257" t="s">
        <v>37</v>
      </c>
      <c r="E24" s="256">
        <v>0</v>
      </c>
      <c r="F24" s="256">
        <v>0</v>
      </c>
    </row>
    <row r="25" spans="1:6" ht="12.1" customHeight="1" x14ac:dyDescent="0.2">
      <c r="A25" s="249" t="s">
        <v>38</v>
      </c>
      <c r="B25" s="281">
        <f>SUM(B26:B30)</f>
        <v>0</v>
      </c>
      <c r="C25" s="253">
        <f>SUM(C26:C30)</f>
        <v>32162.76</v>
      </c>
      <c r="D25" s="257" t="s">
        <v>39</v>
      </c>
      <c r="E25" s="256">
        <v>0</v>
      </c>
      <c r="F25" s="256">
        <v>0</v>
      </c>
    </row>
    <row r="26" spans="1:6" ht="12.1" customHeight="1" x14ac:dyDescent="0.2">
      <c r="A26" s="255" t="s">
        <v>466</v>
      </c>
      <c r="B26" s="262">
        <v>0</v>
      </c>
      <c r="C26" s="256">
        <v>32162.76</v>
      </c>
      <c r="D26" s="252" t="s">
        <v>40</v>
      </c>
      <c r="E26" s="253">
        <v>0</v>
      </c>
      <c r="F26" s="253">
        <v>0</v>
      </c>
    </row>
    <row r="27" spans="1:6" ht="12.1" customHeight="1" x14ac:dyDescent="0.2">
      <c r="A27" s="255" t="s">
        <v>465</v>
      </c>
      <c r="B27" s="262">
        <v>0</v>
      </c>
      <c r="C27" s="256">
        <v>0</v>
      </c>
      <c r="D27" s="252" t="s">
        <v>41</v>
      </c>
      <c r="E27" s="253">
        <f>SUM(E28:E30)</f>
        <v>0</v>
      </c>
      <c r="F27" s="253">
        <f>SUM(F28:F30)</f>
        <v>0</v>
      </c>
    </row>
    <row r="28" spans="1:6" ht="12.1" customHeight="1" x14ac:dyDescent="0.2">
      <c r="A28" s="255" t="s">
        <v>42</v>
      </c>
      <c r="B28" s="262">
        <v>0</v>
      </c>
      <c r="C28" s="256">
        <v>0</v>
      </c>
      <c r="D28" s="257" t="s">
        <v>43</v>
      </c>
      <c r="E28" s="256">
        <v>0</v>
      </c>
      <c r="F28" s="256">
        <v>0</v>
      </c>
    </row>
    <row r="29" spans="1:6" ht="12.1" customHeight="1" x14ac:dyDescent="0.2">
      <c r="A29" s="255" t="s">
        <v>44</v>
      </c>
      <c r="B29" s="262">
        <v>0</v>
      </c>
      <c r="C29" s="256">
        <v>0</v>
      </c>
      <c r="D29" s="257" t="s">
        <v>45</v>
      </c>
      <c r="E29" s="256">
        <v>0</v>
      </c>
      <c r="F29" s="256">
        <v>0</v>
      </c>
    </row>
    <row r="30" spans="1:6" ht="12.1" customHeight="1" x14ac:dyDescent="0.2">
      <c r="A30" s="255" t="s">
        <v>46</v>
      </c>
      <c r="B30" s="262">
        <v>0</v>
      </c>
      <c r="C30" s="256">
        <v>0</v>
      </c>
      <c r="D30" s="257" t="s">
        <v>47</v>
      </c>
      <c r="E30" s="256">
        <v>0</v>
      </c>
      <c r="F30" s="256">
        <v>0</v>
      </c>
    </row>
    <row r="31" spans="1:6" ht="12.1" customHeight="1" x14ac:dyDescent="0.2">
      <c r="A31" s="249" t="s">
        <v>48</v>
      </c>
      <c r="B31" s="281">
        <f>SUM(B32:B36)</f>
        <v>0</v>
      </c>
      <c r="C31" s="253">
        <f>SUM(C32:C36)</f>
        <v>0</v>
      </c>
      <c r="D31" s="252" t="s">
        <v>49</v>
      </c>
      <c r="E31" s="281">
        <f>SUM(E32:E37)</f>
        <v>0</v>
      </c>
      <c r="F31" s="253">
        <f>SUM(F32:F37)</f>
        <v>0</v>
      </c>
    </row>
    <row r="32" spans="1:6" ht="12.1" customHeight="1" x14ac:dyDescent="0.2">
      <c r="A32" s="255" t="s">
        <v>50</v>
      </c>
      <c r="B32" s="262">
        <v>0</v>
      </c>
      <c r="C32" s="256">
        <v>0</v>
      </c>
      <c r="D32" s="257" t="s">
        <v>51</v>
      </c>
      <c r="E32" s="262">
        <v>0</v>
      </c>
      <c r="F32" s="256">
        <v>0</v>
      </c>
    </row>
    <row r="33" spans="1:6" ht="12.1" customHeight="1" x14ac:dyDescent="0.2">
      <c r="A33" s="255" t="s">
        <v>52</v>
      </c>
      <c r="B33" s="262">
        <v>0</v>
      </c>
      <c r="C33" s="256">
        <v>0</v>
      </c>
      <c r="D33" s="257" t="s">
        <v>53</v>
      </c>
      <c r="E33" s="262">
        <v>0</v>
      </c>
      <c r="F33" s="256">
        <v>0</v>
      </c>
    </row>
    <row r="34" spans="1:6" ht="12.1" customHeight="1" x14ac:dyDescent="0.2">
      <c r="A34" s="255" t="s">
        <v>54</v>
      </c>
      <c r="B34" s="262">
        <v>0</v>
      </c>
      <c r="C34" s="256">
        <v>0</v>
      </c>
      <c r="D34" s="257" t="s">
        <v>55</v>
      </c>
      <c r="E34" s="262">
        <v>0</v>
      </c>
      <c r="F34" s="256">
        <v>0</v>
      </c>
    </row>
    <row r="35" spans="1:6" ht="12.1" customHeight="1" x14ac:dyDescent="0.2">
      <c r="A35" s="255" t="s">
        <v>56</v>
      </c>
      <c r="B35" s="262">
        <v>0</v>
      </c>
      <c r="C35" s="256">
        <v>0</v>
      </c>
      <c r="D35" s="257" t="s">
        <v>57</v>
      </c>
      <c r="E35" s="262">
        <v>0</v>
      </c>
      <c r="F35" s="256">
        <v>0</v>
      </c>
    </row>
    <row r="36" spans="1:6" ht="12.1" customHeight="1" x14ac:dyDescent="0.2">
      <c r="A36" s="255" t="s">
        <v>58</v>
      </c>
      <c r="B36" s="262">
        <v>0</v>
      </c>
      <c r="C36" s="256">
        <v>0</v>
      </c>
      <c r="D36" s="257" t="s">
        <v>59</v>
      </c>
      <c r="E36" s="262">
        <v>0</v>
      </c>
      <c r="F36" s="256">
        <v>0</v>
      </c>
    </row>
    <row r="37" spans="1:6" ht="12.1" customHeight="1" x14ac:dyDescent="0.2">
      <c r="A37" s="249" t="s">
        <v>60</v>
      </c>
      <c r="B37" s="281">
        <v>0</v>
      </c>
      <c r="C37" s="253">
        <v>0</v>
      </c>
      <c r="D37" s="257" t="s">
        <v>61</v>
      </c>
      <c r="E37" s="262">
        <v>0</v>
      </c>
      <c r="F37" s="256">
        <v>0</v>
      </c>
    </row>
    <row r="38" spans="1:6" ht="12.1" customHeight="1" x14ac:dyDescent="0.2">
      <c r="A38" s="249" t="s">
        <v>62</v>
      </c>
      <c r="B38" s="281">
        <f>SUM(B39:B40)</f>
        <v>0</v>
      </c>
      <c r="C38" s="253">
        <f>SUM(C39:C40)</f>
        <v>0</v>
      </c>
      <c r="D38" s="252" t="s">
        <v>63</v>
      </c>
      <c r="E38" s="281">
        <f>SUM(E39:E41)</f>
        <v>0</v>
      </c>
      <c r="F38" s="253">
        <f>SUM(F39:F41)</f>
        <v>0</v>
      </c>
    </row>
    <row r="39" spans="1:6" ht="12.1" customHeight="1" x14ac:dyDescent="0.2">
      <c r="A39" s="255" t="s">
        <v>64</v>
      </c>
      <c r="B39" s="262">
        <v>0</v>
      </c>
      <c r="C39" s="256">
        <v>0</v>
      </c>
      <c r="D39" s="257" t="s">
        <v>65</v>
      </c>
      <c r="E39" s="262">
        <v>0</v>
      </c>
      <c r="F39" s="256">
        <v>0</v>
      </c>
    </row>
    <row r="40" spans="1:6" ht="12.1" customHeight="1" x14ac:dyDescent="0.2">
      <c r="A40" s="255" t="s">
        <v>66</v>
      </c>
      <c r="B40" s="262">
        <v>0</v>
      </c>
      <c r="C40" s="256">
        <v>0</v>
      </c>
      <c r="D40" s="257" t="s">
        <v>67</v>
      </c>
      <c r="E40" s="262">
        <v>0</v>
      </c>
      <c r="F40" s="256">
        <v>0</v>
      </c>
    </row>
    <row r="41" spans="1:6" ht="12.1" customHeight="1" x14ac:dyDescent="0.2">
      <c r="A41" s="249" t="s">
        <v>68</v>
      </c>
      <c r="B41" s="281">
        <f>SUM(B42:B45)</f>
        <v>90833.54</v>
      </c>
      <c r="C41" s="253">
        <f>SUM(C42:C45)</f>
        <v>94805.9</v>
      </c>
      <c r="D41" s="257" t="s">
        <v>69</v>
      </c>
      <c r="E41" s="262">
        <v>0</v>
      </c>
      <c r="F41" s="256">
        <v>0</v>
      </c>
    </row>
    <row r="42" spans="1:6" ht="12.1" customHeight="1" x14ac:dyDescent="0.2">
      <c r="A42" s="255" t="s">
        <v>70</v>
      </c>
      <c r="B42" s="262">
        <v>90833.54</v>
      </c>
      <c r="C42" s="256">
        <v>94805.9</v>
      </c>
      <c r="D42" s="252" t="s">
        <v>71</v>
      </c>
      <c r="E42" s="281">
        <f>SUM(E43:E45)</f>
        <v>0</v>
      </c>
      <c r="F42" s="253">
        <f>SUM(F43:F45)</f>
        <v>0</v>
      </c>
    </row>
    <row r="43" spans="1:6" ht="12.1" customHeight="1" x14ac:dyDescent="0.2">
      <c r="A43" s="255" t="s">
        <v>72</v>
      </c>
      <c r="B43" s="262">
        <v>0</v>
      </c>
      <c r="C43" s="256">
        <v>0</v>
      </c>
      <c r="D43" s="257" t="s">
        <v>73</v>
      </c>
      <c r="E43" s="262">
        <v>0</v>
      </c>
      <c r="F43" s="256">
        <v>0</v>
      </c>
    </row>
    <row r="44" spans="1:6" ht="12.1" customHeight="1" x14ac:dyDescent="0.2">
      <c r="A44" s="255" t="s">
        <v>74</v>
      </c>
      <c r="B44" s="262">
        <v>0</v>
      </c>
      <c r="C44" s="256">
        <v>0</v>
      </c>
      <c r="D44" s="257" t="s">
        <v>75</v>
      </c>
      <c r="E44" s="262">
        <v>0</v>
      </c>
      <c r="F44" s="256">
        <v>0</v>
      </c>
    </row>
    <row r="45" spans="1:6" ht="12.1" customHeight="1" x14ac:dyDescent="0.2">
      <c r="A45" s="255" t="s">
        <v>76</v>
      </c>
      <c r="B45" s="262">
        <v>0</v>
      </c>
      <c r="C45" s="256">
        <v>0</v>
      </c>
      <c r="D45" s="257" t="s">
        <v>77</v>
      </c>
      <c r="E45" s="262">
        <v>0</v>
      </c>
      <c r="F45" s="256">
        <v>0</v>
      </c>
    </row>
    <row r="46" spans="1:6" ht="12.1" customHeight="1" x14ac:dyDescent="0.2">
      <c r="A46" s="249" t="s">
        <v>78</v>
      </c>
      <c r="B46" s="281">
        <f>+B9+B17+B25+B31+B37+B38+B41</f>
        <v>2377100.5199999879</v>
      </c>
      <c r="C46" s="253">
        <f>+C9+C17+C25+C31+C37+C38+C41</f>
        <v>2863605.6699999995</v>
      </c>
      <c r="D46" s="252" t="s">
        <v>79</v>
      </c>
      <c r="E46" s="281">
        <f>+E9+E19+E23+E26+E27+E31+E38+E42</f>
        <v>1630100.5099999998</v>
      </c>
      <c r="F46" s="253">
        <f>+F9+F19+F23+F26+F27+F31+F38+F42</f>
        <v>2635630.88</v>
      </c>
    </row>
    <row r="47" spans="1:6" ht="5.95" customHeight="1" x14ac:dyDescent="0.2">
      <c r="A47" s="259"/>
      <c r="B47" s="260"/>
      <c r="C47" s="260"/>
      <c r="D47" s="261"/>
      <c r="E47" s="262"/>
      <c r="F47" s="262"/>
    </row>
    <row r="48" spans="1:6" ht="12.1" customHeight="1" x14ac:dyDescent="0.2">
      <c r="A48" s="249" t="s">
        <v>80</v>
      </c>
      <c r="B48" s="281"/>
      <c r="C48" s="253"/>
      <c r="D48" s="252" t="s">
        <v>81</v>
      </c>
      <c r="E48" s="262"/>
      <c r="F48" s="256"/>
    </row>
    <row r="49" spans="1:8" ht="12.1" customHeight="1" x14ac:dyDescent="0.2">
      <c r="A49" s="255" t="s">
        <v>82</v>
      </c>
      <c r="B49" s="262">
        <v>0</v>
      </c>
      <c r="C49" s="256">
        <v>0</v>
      </c>
      <c r="D49" s="257" t="s">
        <v>83</v>
      </c>
      <c r="E49" s="262">
        <v>0</v>
      </c>
      <c r="F49" s="256">
        <v>0</v>
      </c>
    </row>
    <row r="50" spans="1:8" ht="12.1" customHeight="1" x14ac:dyDescent="0.2">
      <c r="A50" s="255" t="s">
        <v>84</v>
      </c>
      <c r="B50" s="262">
        <v>0</v>
      </c>
      <c r="C50" s="256">
        <v>0</v>
      </c>
      <c r="D50" s="257" t="s">
        <v>85</v>
      </c>
      <c r="E50" s="262">
        <v>0</v>
      </c>
      <c r="F50" s="256">
        <v>0</v>
      </c>
    </row>
    <row r="51" spans="1:8" ht="12.1" customHeight="1" x14ac:dyDescent="0.2">
      <c r="A51" s="255" t="s">
        <v>86</v>
      </c>
      <c r="B51" s="262">
        <v>0</v>
      </c>
      <c r="C51" s="256">
        <v>0</v>
      </c>
      <c r="D51" s="257" t="s">
        <v>87</v>
      </c>
      <c r="E51" s="262">
        <v>0</v>
      </c>
      <c r="F51" s="256">
        <v>0</v>
      </c>
    </row>
    <row r="52" spans="1:8" ht="12.1" customHeight="1" x14ac:dyDescent="0.2">
      <c r="A52" s="255" t="s">
        <v>88</v>
      </c>
      <c r="B52" s="262">
        <v>8874470.6300000008</v>
      </c>
      <c r="C52" s="256">
        <v>9059463.6300000008</v>
      </c>
      <c r="D52" s="257" t="s">
        <v>89</v>
      </c>
      <c r="E52" s="262">
        <v>0</v>
      </c>
      <c r="F52" s="256">
        <v>0</v>
      </c>
    </row>
    <row r="53" spans="1:8" ht="12.1" customHeight="1" x14ac:dyDescent="0.2">
      <c r="A53" s="255" t="s">
        <v>90</v>
      </c>
      <c r="B53" s="262">
        <v>0</v>
      </c>
      <c r="C53" s="256">
        <v>0</v>
      </c>
      <c r="D53" s="257" t="s">
        <v>91</v>
      </c>
      <c r="E53" s="262">
        <v>0</v>
      </c>
      <c r="F53" s="256">
        <v>0</v>
      </c>
    </row>
    <row r="54" spans="1:8" ht="12.1" customHeight="1" x14ac:dyDescent="0.2">
      <c r="A54" s="255" t="s">
        <v>92</v>
      </c>
      <c r="B54" s="262">
        <v>-8720234.4600000009</v>
      </c>
      <c r="C54" s="256">
        <v>-8756631.9000000004</v>
      </c>
      <c r="D54" s="257" t="s">
        <v>93</v>
      </c>
      <c r="E54" s="262">
        <v>0</v>
      </c>
      <c r="F54" s="256">
        <v>0</v>
      </c>
    </row>
    <row r="55" spans="1:8" ht="12.1" customHeight="1" x14ac:dyDescent="0.2">
      <c r="A55" s="255" t="s">
        <v>94</v>
      </c>
      <c r="B55" s="262"/>
      <c r="C55" s="256"/>
      <c r="D55" s="252" t="s">
        <v>96</v>
      </c>
      <c r="E55" s="281">
        <f>SUM(E49:E54)</f>
        <v>0</v>
      </c>
      <c r="F55" s="253">
        <f>SUM(F49:F54)</f>
        <v>0</v>
      </c>
    </row>
    <row r="56" spans="1:8" ht="12.1" customHeight="1" x14ac:dyDescent="0.2">
      <c r="A56" s="255" t="s">
        <v>95</v>
      </c>
      <c r="B56" s="262"/>
      <c r="C56" s="256"/>
      <c r="D56" s="261"/>
      <c r="E56" s="262"/>
      <c r="F56" s="256"/>
    </row>
    <row r="57" spans="1:8" ht="12.1" customHeight="1" x14ac:dyDescent="0.2">
      <c r="A57" s="255" t="s">
        <v>97</v>
      </c>
      <c r="B57" s="262"/>
      <c r="C57" s="256"/>
      <c r="D57" s="252" t="s">
        <v>98</v>
      </c>
      <c r="E57" s="282">
        <f>+E46+E55</f>
        <v>1630100.5099999998</v>
      </c>
      <c r="F57" s="283">
        <f>+F46+F55</f>
        <v>2635630.88</v>
      </c>
    </row>
    <row r="58" spans="1:8" ht="12.1" customHeight="1" x14ac:dyDescent="0.2">
      <c r="A58" s="249" t="s">
        <v>99</v>
      </c>
      <c r="B58" s="281">
        <f>SUM(B49:B57)</f>
        <v>154236.16999999993</v>
      </c>
      <c r="C58" s="253">
        <f>SUM(C49:C57)</f>
        <v>302831.73000000045</v>
      </c>
      <c r="D58" s="257"/>
      <c r="E58" s="262"/>
      <c r="F58" s="256"/>
    </row>
    <row r="59" spans="1:8" ht="12.1" customHeight="1" x14ac:dyDescent="0.2">
      <c r="A59" s="255"/>
      <c r="B59" s="260"/>
      <c r="C59" s="254"/>
      <c r="D59" s="252" t="s">
        <v>100</v>
      </c>
      <c r="E59" s="262"/>
      <c r="F59" s="256"/>
    </row>
    <row r="60" spans="1:8" ht="12.1" customHeight="1" x14ac:dyDescent="0.2">
      <c r="A60" s="249" t="s">
        <v>101</v>
      </c>
      <c r="B60" s="282">
        <f>+B46+B58</f>
        <v>2531336.6899999878</v>
      </c>
      <c r="C60" s="283">
        <f>+C46+C58</f>
        <v>3166437.4</v>
      </c>
      <c r="D60" s="252" t="s">
        <v>102</v>
      </c>
      <c r="E60" s="281">
        <f>SUM(E61:E63)</f>
        <v>8874470.629999999</v>
      </c>
      <c r="F60" s="253">
        <f>SUM(F61:F63)</f>
        <v>9059463.629999999</v>
      </c>
    </row>
    <row r="61" spans="1:8" ht="12.1" customHeight="1" x14ac:dyDescent="0.2">
      <c r="A61" s="255"/>
      <c r="B61" s="254"/>
      <c r="C61" s="254"/>
      <c r="D61" s="257" t="s">
        <v>103</v>
      </c>
      <c r="E61" s="262">
        <v>7341825.5099999998</v>
      </c>
      <c r="F61" s="256">
        <v>7526818.5099999998</v>
      </c>
    </row>
    <row r="62" spans="1:8" ht="12.1" customHeight="1" x14ac:dyDescent="0.2">
      <c r="A62" s="255"/>
      <c r="B62" s="254"/>
      <c r="C62" s="254"/>
      <c r="D62" s="257" t="s">
        <v>104</v>
      </c>
      <c r="E62" s="262">
        <v>1532645.12</v>
      </c>
      <c r="F62" s="256">
        <v>1532645.12</v>
      </c>
      <c r="H62" s="237" t="s">
        <v>425</v>
      </c>
    </row>
    <row r="63" spans="1:8" ht="12.1" customHeight="1" x14ac:dyDescent="0.2">
      <c r="A63" s="255"/>
      <c r="B63" s="254"/>
      <c r="C63" s="254"/>
      <c r="D63" s="257" t="s">
        <v>105</v>
      </c>
      <c r="E63" s="262">
        <v>0</v>
      </c>
      <c r="F63" s="256">
        <v>0</v>
      </c>
    </row>
    <row r="64" spans="1:8" ht="5.95" customHeight="1" x14ac:dyDescent="0.2">
      <c r="A64" s="255"/>
      <c r="B64" s="254"/>
      <c r="C64" s="254"/>
      <c r="D64" s="257"/>
      <c r="E64" s="262"/>
      <c r="F64" s="256"/>
    </row>
    <row r="65" spans="1:7" ht="12.1" customHeight="1" x14ac:dyDescent="0.2">
      <c r="A65" s="255"/>
      <c r="B65" s="254"/>
      <c r="C65" s="254"/>
      <c r="D65" s="252" t="s">
        <v>106</v>
      </c>
      <c r="E65" s="281">
        <f>SUM(E66:E70)</f>
        <v>-7973234.450000003</v>
      </c>
      <c r="F65" s="253">
        <f>SUM(F66:F70)</f>
        <v>-8528657.1099999994</v>
      </c>
    </row>
    <row r="66" spans="1:7" ht="12.1" customHeight="1" x14ac:dyDescent="0.2">
      <c r="A66" s="255"/>
      <c r="B66" s="254"/>
      <c r="C66" s="254"/>
      <c r="D66" s="257" t="s">
        <v>107</v>
      </c>
      <c r="E66" s="262">
        <v>390489.52999999525</v>
      </c>
      <c r="F66" s="256">
        <v>-118481.61</v>
      </c>
    </row>
    <row r="67" spans="1:7" ht="12.1" customHeight="1" x14ac:dyDescent="0.2">
      <c r="A67" s="255"/>
      <c r="B67" s="254"/>
      <c r="C67" s="254"/>
      <c r="D67" s="257" t="s">
        <v>108</v>
      </c>
      <c r="E67" s="262">
        <v>-8363723.9799999986</v>
      </c>
      <c r="F67" s="256">
        <v>-8410175.5</v>
      </c>
    </row>
    <row r="68" spans="1:7" ht="12.1" customHeight="1" x14ac:dyDescent="0.2">
      <c r="A68" s="255"/>
      <c r="B68" s="254"/>
      <c r="C68" s="254"/>
      <c r="D68" s="257" t="s">
        <v>109</v>
      </c>
      <c r="E68" s="262">
        <v>0</v>
      </c>
      <c r="F68" s="256">
        <v>0</v>
      </c>
    </row>
    <row r="69" spans="1:7" ht="12.1" customHeight="1" x14ac:dyDescent="0.2">
      <c r="A69" s="255"/>
      <c r="B69" s="254"/>
      <c r="C69" s="254"/>
      <c r="D69" s="257" t="s">
        <v>110</v>
      </c>
      <c r="E69" s="262">
        <v>0</v>
      </c>
      <c r="F69" s="256">
        <v>0</v>
      </c>
    </row>
    <row r="70" spans="1:7" ht="12.1" customHeight="1" x14ac:dyDescent="0.2">
      <c r="A70" s="255"/>
      <c r="B70" s="254"/>
      <c r="C70" s="255"/>
      <c r="D70" s="257" t="s">
        <v>111</v>
      </c>
      <c r="E70" s="262">
        <v>0</v>
      </c>
      <c r="F70" s="256">
        <v>0</v>
      </c>
    </row>
    <row r="71" spans="1:7" ht="5.95" customHeight="1" x14ac:dyDescent="0.2">
      <c r="A71" s="255"/>
      <c r="B71" s="254"/>
      <c r="C71" s="255"/>
      <c r="D71" s="257"/>
      <c r="E71" s="262"/>
      <c r="F71" s="256"/>
      <c r="G71" s="263"/>
    </row>
    <row r="72" spans="1:7" ht="12.1" customHeight="1" x14ac:dyDescent="0.2">
      <c r="A72" s="255"/>
      <c r="B72" s="254"/>
      <c r="C72" s="255"/>
      <c r="D72" s="252" t="s">
        <v>467</v>
      </c>
      <c r="E72" s="281">
        <f>SUM(E73:E74)</f>
        <v>0</v>
      </c>
      <c r="F72" s="253">
        <f>SUM(F73:F74)</f>
        <v>0</v>
      </c>
      <c r="G72" s="263"/>
    </row>
    <row r="73" spans="1:7" ht="12.1" customHeight="1" x14ac:dyDescent="0.2">
      <c r="A73" s="255"/>
      <c r="B73" s="254"/>
      <c r="C73" s="255"/>
      <c r="D73" s="257" t="s">
        <v>112</v>
      </c>
      <c r="E73" s="262">
        <v>0</v>
      </c>
      <c r="F73" s="256">
        <v>0</v>
      </c>
      <c r="G73" s="263"/>
    </row>
    <row r="74" spans="1:7" ht="12.1" customHeight="1" x14ac:dyDescent="0.2">
      <c r="A74" s="255"/>
      <c r="B74" s="254"/>
      <c r="C74" s="255"/>
      <c r="D74" s="257" t="s">
        <v>113</v>
      </c>
      <c r="E74" s="262">
        <v>0</v>
      </c>
      <c r="F74" s="256">
        <v>0</v>
      </c>
      <c r="G74" s="263"/>
    </row>
    <row r="75" spans="1:7" ht="5.95" customHeight="1" x14ac:dyDescent="0.2">
      <c r="A75" s="255"/>
      <c r="B75" s="254"/>
      <c r="C75" s="255"/>
      <c r="D75" s="257"/>
      <c r="E75" s="262"/>
      <c r="F75" s="256"/>
      <c r="G75" s="263"/>
    </row>
    <row r="76" spans="1:7" ht="12.1" customHeight="1" x14ac:dyDescent="0.2">
      <c r="A76" s="255"/>
      <c r="B76" s="254"/>
      <c r="C76" s="255"/>
      <c r="D76" s="252" t="s">
        <v>114</v>
      </c>
      <c r="E76" s="281">
        <f>+E60+E65+E72</f>
        <v>901236.17999999598</v>
      </c>
      <c r="F76" s="253">
        <f>+F60+F65+F72</f>
        <v>530806.51999999955</v>
      </c>
      <c r="G76" s="263"/>
    </row>
    <row r="77" spans="1:7" ht="5.95" customHeight="1" x14ac:dyDescent="0.2">
      <c r="A77" s="255"/>
      <c r="B77" s="254"/>
      <c r="C77" s="255"/>
      <c r="D77" s="257"/>
      <c r="E77" s="256"/>
      <c r="F77" s="256"/>
      <c r="G77" s="263"/>
    </row>
    <row r="78" spans="1:7" ht="12.75" customHeight="1" x14ac:dyDescent="0.2">
      <c r="A78" s="255"/>
      <c r="B78" s="254"/>
      <c r="C78" s="255"/>
      <c r="D78" s="252" t="s">
        <v>115</v>
      </c>
      <c r="E78" s="282">
        <f>+E57+E76</f>
        <v>2531336.6899999958</v>
      </c>
      <c r="F78" s="283">
        <f>+F57+F76</f>
        <v>3166437.3999999994</v>
      </c>
      <c r="G78" s="263"/>
    </row>
    <row r="79" spans="1:7" ht="3.75" customHeight="1" x14ac:dyDescent="0.2">
      <c r="A79" s="255"/>
      <c r="B79" s="254"/>
      <c r="C79" s="255"/>
      <c r="D79" s="255"/>
      <c r="E79" s="255"/>
      <c r="F79" s="255"/>
      <c r="G79" s="264"/>
    </row>
    <row r="80" spans="1:7" ht="12.1" hidden="1" customHeight="1" x14ac:dyDescent="0.2">
      <c r="A80" s="255"/>
      <c r="B80" s="254"/>
      <c r="C80" s="255"/>
      <c r="D80" s="257"/>
      <c r="E80" s="262"/>
      <c r="F80" s="256"/>
      <c r="G80" s="263"/>
    </row>
    <row r="81" spans="1:8" ht="12.1" hidden="1" customHeight="1" x14ac:dyDescent="0.2">
      <c r="A81" s="255"/>
      <c r="B81" s="254"/>
      <c r="C81" s="255"/>
      <c r="D81" s="267"/>
      <c r="E81" s="268"/>
      <c r="F81" s="269"/>
      <c r="G81" s="263"/>
    </row>
    <row r="82" spans="1:8" ht="3.1" customHeight="1" thickBot="1" x14ac:dyDescent="0.25">
      <c r="A82" s="265"/>
      <c r="B82" s="266"/>
      <c r="C82" s="266"/>
      <c r="D82" s="266"/>
      <c r="E82" s="266"/>
      <c r="F82" s="266"/>
      <c r="G82" s="263"/>
    </row>
    <row r="83" spans="1:8" ht="25.5" customHeight="1" x14ac:dyDescent="0.2">
      <c r="A83" s="263"/>
      <c r="B83" s="264"/>
      <c r="C83" s="263"/>
      <c r="D83" s="263"/>
      <c r="E83" s="271"/>
      <c r="F83" s="271"/>
      <c r="G83" s="263"/>
    </row>
    <row r="84" spans="1:8" ht="45" customHeight="1" x14ac:dyDescent="0.25">
      <c r="A84" s="263"/>
      <c r="B84" s="264"/>
      <c r="C84" s="263"/>
      <c r="D84" s="272"/>
      <c r="E84" s="272"/>
      <c r="F84" s="271"/>
      <c r="G84" s="263"/>
    </row>
    <row r="85" spans="1:8" ht="36.700000000000003" customHeight="1" x14ac:dyDescent="0.25">
      <c r="A85" s="272"/>
      <c r="B85" s="272"/>
      <c r="C85" s="272"/>
      <c r="D85" s="274"/>
      <c r="E85" s="274"/>
      <c r="F85" s="271"/>
      <c r="G85" s="272"/>
      <c r="H85" s="273"/>
    </row>
    <row r="86" spans="1:8" ht="14.95" customHeight="1" x14ac:dyDescent="0.25">
      <c r="A86" s="272"/>
      <c r="B86" s="272"/>
      <c r="C86" s="274"/>
      <c r="D86" s="274"/>
      <c r="E86" s="274"/>
      <c r="F86" s="271"/>
      <c r="G86" s="272"/>
      <c r="H86" s="273"/>
    </row>
    <row r="87" spans="1:8" ht="14.95" customHeight="1" x14ac:dyDescent="0.25">
      <c r="A87" s="272"/>
      <c r="B87" s="272"/>
      <c r="C87" s="274"/>
      <c r="D87" s="274"/>
      <c r="E87" s="274"/>
      <c r="F87" s="271"/>
      <c r="G87" s="272"/>
      <c r="H87" s="273"/>
    </row>
    <row r="88" spans="1:8" ht="14.95" customHeight="1" x14ac:dyDescent="0.25">
      <c r="A88" s="272"/>
      <c r="B88" s="272"/>
      <c r="C88" s="274"/>
      <c r="D88" s="276"/>
      <c r="E88" s="276"/>
      <c r="F88" s="277"/>
      <c r="G88" s="272"/>
      <c r="H88" s="273"/>
    </row>
    <row r="89" spans="1:8" ht="14.95" customHeight="1" x14ac:dyDescent="0.25">
      <c r="A89" s="275"/>
      <c r="B89" s="275"/>
      <c r="C89" s="276"/>
      <c r="D89" s="276"/>
      <c r="E89" s="276"/>
      <c r="F89" s="277"/>
      <c r="G89" s="275"/>
      <c r="H89" s="275"/>
    </row>
    <row r="90" spans="1:8" ht="14.95" customHeight="1" x14ac:dyDescent="0.25">
      <c r="A90" s="273"/>
      <c r="B90" s="273"/>
      <c r="C90" s="276"/>
      <c r="D90" s="276"/>
      <c r="E90" s="276"/>
      <c r="F90" s="277"/>
      <c r="G90" s="273"/>
      <c r="H90" s="273"/>
    </row>
    <row r="91" spans="1:8" ht="14.95" customHeight="1" x14ac:dyDescent="0.25">
      <c r="A91" s="273"/>
      <c r="B91" s="273"/>
      <c r="C91" s="276"/>
      <c r="D91" s="278"/>
      <c r="E91" s="278"/>
      <c r="F91" s="278"/>
      <c r="G91" s="273"/>
      <c r="H91" s="273"/>
    </row>
    <row r="92" spans="1:8" ht="14.95" customHeight="1" x14ac:dyDescent="0.25">
      <c r="A92" s="100"/>
      <c r="B92" s="100"/>
      <c r="C92" s="100"/>
      <c r="D92" s="354"/>
      <c r="E92" s="354"/>
      <c r="F92" s="354"/>
    </row>
    <row r="93" spans="1:8" ht="14.95" customHeight="1" x14ac:dyDescent="0.25">
      <c r="A93" s="354"/>
      <c r="B93" s="354"/>
      <c r="C93" s="354"/>
      <c r="D93" s="100"/>
      <c r="E93" s="278"/>
      <c r="F93" s="278"/>
    </row>
    <row r="94" spans="1:8" ht="14.95" customHeight="1" x14ac:dyDescent="0.25">
      <c r="A94" s="100"/>
      <c r="B94" s="279"/>
      <c r="C94" s="100"/>
      <c r="D94" s="354"/>
      <c r="E94" s="354"/>
      <c r="F94" s="354"/>
    </row>
    <row r="95" spans="1:8" ht="14.95" customHeight="1" x14ac:dyDescent="0.25">
      <c r="A95" s="354"/>
      <c r="B95" s="354"/>
      <c r="C95" s="354"/>
      <c r="D95" s="100"/>
      <c r="E95" s="278"/>
      <c r="F95" s="278"/>
    </row>
    <row r="96" spans="1:8" ht="14.95" customHeight="1" x14ac:dyDescent="0.25">
      <c r="A96" s="100"/>
      <c r="B96" s="279"/>
      <c r="C96" s="100"/>
      <c r="D96" s="354"/>
      <c r="E96" s="354"/>
      <c r="F96" s="354"/>
    </row>
    <row r="97" spans="1:6" ht="14.95" customHeight="1" x14ac:dyDescent="0.25">
      <c r="A97" s="354"/>
      <c r="B97" s="354"/>
      <c r="C97" s="354"/>
      <c r="E97" s="237"/>
      <c r="F97" s="237"/>
    </row>
  </sheetData>
  <pageMargins left="0.55118110236220474" right="0.19685039370078741" top="0.36" bottom="0" header="0.19685039370078741" footer="0"/>
  <pageSetup scale="59" fitToHeight="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110" zoomScaleNormal="110" workbookViewId="0">
      <selection activeCell="E6" sqref="E6:E7"/>
    </sheetView>
  </sheetViews>
  <sheetFormatPr baseColWidth="10" defaultRowHeight="14.3" x14ac:dyDescent="0.25"/>
  <cols>
    <col min="1" max="1" width="2.25" customWidth="1"/>
    <col min="2" max="2" width="44.125" customWidth="1"/>
    <col min="3" max="6" width="14.75" customWidth="1"/>
    <col min="7" max="7" width="14.375" customWidth="1"/>
    <col min="8" max="8" width="15" customWidth="1"/>
    <col min="9" max="9" width="15.375" customWidth="1"/>
    <col min="10" max="10" width="3.125" customWidth="1"/>
  </cols>
  <sheetData>
    <row r="1" spans="1:9" ht="13.6" customHeight="1" x14ac:dyDescent="0.25">
      <c r="A1" s="83"/>
      <c r="B1" s="84"/>
      <c r="C1" s="84"/>
      <c r="D1" s="151"/>
      <c r="E1" s="388" t="s">
        <v>499</v>
      </c>
      <c r="F1" s="85"/>
      <c r="G1" s="85"/>
      <c r="H1" s="85"/>
      <c r="I1" s="86"/>
    </row>
    <row r="2" spans="1:9" ht="13.6" customHeight="1" x14ac:dyDescent="0.25">
      <c r="A2" s="390"/>
      <c r="B2" s="204"/>
      <c r="C2" s="204"/>
      <c r="D2" s="399"/>
      <c r="E2" s="400" t="s">
        <v>426</v>
      </c>
      <c r="F2" s="391"/>
      <c r="G2" s="391"/>
      <c r="H2" s="391"/>
      <c r="I2" s="392"/>
    </row>
    <row r="3" spans="1:9" ht="13.6" customHeight="1" x14ac:dyDescent="0.25">
      <c r="A3" s="69"/>
      <c r="B3" s="70"/>
      <c r="C3" s="140"/>
      <c r="D3" s="141"/>
      <c r="E3" s="142" t="s">
        <v>413</v>
      </c>
      <c r="F3" s="140"/>
      <c r="G3" s="140"/>
      <c r="H3" s="70"/>
      <c r="I3" s="71"/>
    </row>
    <row r="4" spans="1:9" ht="13.6" customHeight="1" x14ac:dyDescent="0.25">
      <c r="A4" s="69"/>
      <c r="B4" s="70"/>
      <c r="C4" s="140"/>
      <c r="D4" s="141"/>
      <c r="E4" s="194" t="s">
        <v>469</v>
      </c>
      <c r="F4" s="195"/>
      <c r="G4" s="140"/>
      <c r="H4" s="70"/>
      <c r="I4" s="71"/>
    </row>
    <row r="5" spans="1:9" ht="13.6" customHeight="1" thickBot="1" x14ac:dyDescent="0.3">
      <c r="A5" s="98"/>
      <c r="B5" s="99"/>
      <c r="C5" s="118"/>
      <c r="D5" s="143"/>
      <c r="E5" s="118" t="s">
        <v>0</v>
      </c>
      <c r="F5" s="118"/>
      <c r="G5" s="118"/>
      <c r="H5" s="99"/>
      <c r="I5" s="95"/>
    </row>
    <row r="6" spans="1:9" ht="23.95" customHeight="1" x14ac:dyDescent="0.25">
      <c r="A6" s="422" t="s">
        <v>116</v>
      </c>
      <c r="B6" s="423"/>
      <c r="C6" s="432" t="s">
        <v>463</v>
      </c>
      <c r="D6" s="415" t="s">
        <v>117</v>
      </c>
      <c r="E6" s="415" t="s">
        <v>118</v>
      </c>
      <c r="F6" s="415" t="s">
        <v>119</v>
      </c>
      <c r="G6" s="432" t="s">
        <v>454</v>
      </c>
      <c r="H6" s="415" t="s">
        <v>120</v>
      </c>
      <c r="I6" s="415" t="s">
        <v>121</v>
      </c>
    </row>
    <row r="7" spans="1:9" ht="39.75" customHeight="1" x14ac:dyDescent="0.25">
      <c r="A7" s="424"/>
      <c r="B7" s="425"/>
      <c r="C7" s="416"/>
      <c r="D7" s="416"/>
      <c r="E7" s="416"/>
      <c r="F7" s="416"/>
      <c r="G7" s="416"/>
      <c r="H7" s="416"/>
      <c r="I7" s="416"/>
    </row>
    <row r="8" spans="1:9" x14ac:dyDescent="0.25">
      <c r="A8" s="418" t="s">
        <v>122</v>
      </c>
      <c r="B8" s="419"/>
      <c r="C8" s="129">
        <f>+C9+C13</f>
        <v>0</v>
      </c>
      <c r="D8" s="129">
        <f t="shared" ref="D8:I8" si="0">+D9+D13</f>
        <v>0</v>
      </c>
      <c r="E8" s="129">
        <f t="shared" si="0"/>
        <v>0</v>
      </c>
      <c r="F8" s="129">
        <f t="shared" si="0"/>
        <v>0</v>
      </c>
      <c r="G8" s="129">
        <f t="shared" ref="G8:G27" si="1">+C8+D8+E8+F8</f>
        <v>0</v>
      </c>
      <c r="H8" s="129">
        <f t="shared" si="0"/>
        <v>0</v>
      </c>
      <c r="I8" s="129">
        <f t="shared" si="0"/>
        <v>0</v>
      </c>
    </row>
    <row r="9" spans="1:9" x14ac:dyDescent="0.25">
      <c r="A9" s="418" t="s">
        <v>123</v>
      </c>
      <c r="B9" s="419"/>
      <c r="C9" s="129">
        <f>+C10+C11+C12</f>
        <v>0</v>
      </c>
      <c r="D9" s="129">
        <f t="shared" ref="D9:I9" si="2">+D10+D11+D12</f>
        <v>0</v>
      </c>
      <c r="E9" s="129">
        <f t="shared" si="2"/>
        <v>0</v>
      </c>
      <c r="F9" s="129">
        <f t="shared" si="2"/>
        <v>0</v>
      </c>
      <c r="G9" s="129">
        <f t="shared" si="1"/>
        <v>0</v>
      </c>
      <c r="H9" s="129">
        <f t="shared" si="2"/>
        <v>0</v>
      </c>
      <c r="I9" s="129">
        <f t="shared" si="2"/>
        <v>0</v>
      </c>
    </row>
    <row r="10" spans="1:9" x14ac:dyDescent="0.25">
      <c r="A10" s="130"/>
      <c r="B10" s="131" t="s">
        <v>124</v>
      </c>
      <c r="C10" s="132">
        <v>0</v>
      </c>
      <c r="D10" s="132">
        <v>0</v>
      </c>
      <c r="E10" s="132">
        <v>0</v>
      </c>
      <c r="F10" s="132">
        <v>0</v>
      </c>
      <c r="G10" s="132">
        <f t="shared" si="1"/>
        <v>0</v>
      </c>
      <c r="H10" s="132">
        <f t="shared" ref="H10:H12" si="3">+D10+E10+F10+G10</f>
        <v>0</v>
      </c>
      <c r="I10" s="132">
        <f t="shared" ref="I10:I12" si="4">+E10+F10+G10+H10</f>
        <v>0</v>
      </c>
    </row>
    <row r="11" spans="1:9" x14ac:dyDescent="0.25">
      <c r="A11" s="133"/>
      <c r="B11" s="131" t="s">
        <v>125</v>
      </c>
      <c r="C11" s="132">
        <v>0</v>
      </c>
      <c r="D11" s="132">
        <v>0</v>
      </c>
      <c r="E11" s="132">
        <v>0</v>
      </c>
      <c r="F11" s="132">
        <v>0</v>
      </c>
      <c r="G11" s="132">
        <f t="shared" si="1"/>
        <v>0</v>
      </c>
      <c r="H11" s="132">
        <f t="shared" si="3"/>
        <v>0</v>
      </c>
      <c r="I11" s="132">
        <f t="shared" si="4"/>
        <v>0</v>
      </c>
    </row>
    <row r="12" spans="1:9" x14ac:dyDescent="0.25">
      <c r="A12" s="133"/>
      <c r="B12" s="131" t="s">
        <v>126</v>
      </c>
      <c r="C12" s="132">
        <v>0</v>
      </c>
      <c r="D12" s="132">
        <v>0</v>
      </c>
      <c r="E12" s="132">
        <v>0</v>
      </c>
      <c r="F12" s="132">
        <v>0</v>
      </c>
      <c r="G12" s="132">
        <f t="shared" si="1"/>
        <v>0</v>
      </c>
      <c r="H12" s="132">
        <f t="shared" si="3"/>
        <v>0</v>
      </c>
      <c r="I12" s="132">
        <f t="shared" si="4"/>
        <v>0</v>
      </c>
    </row>
    <row r="13" spans="1:9" x14ac:dyDescent="0.25">
      <c r="A13" s="418" t="s">
        <v>127</v>
      </c>
      <c r="B13" s="419"/>
      <c r="C13" s="129">
        <f>+C14+C15+C16</f>
        <v>0</v>
      </c>
      <c r="D13" s="129">
        <f t="shared" ref="D13:I13" si="5">+D14+D15+D16</f>
        <v>0</v>
      </c>
      <c r="E13" s="129">
        <f t="shared" si="5"/>
        <v>0</v>
      </c>
      <c r="F13" s="129">
        <f t="shared" si="5"/>
        <v>0</v>
      </c>
      <c r="G13" s="129">
        <f t="shared" si="1"/>
        <v>0</v>
      </c>
      <c r="H13" s="129">
        <f t="shared" si="5"/>
        <v>0</v>
      </c>
      <c r="I13" s="129">
        <f t="shared" si="5"/>
        <v>0</v>
      </c>
    </row>
    <row r="14" spans="1:9" x14ac:dyDescent="0.25">
      <c r="A14" s="130"/>
      <c r="B14" s="131" t="s">
        <v>128</v>
      </c>
      <c r="C14" s="132">
        <v>0</v>
      </c>
      <c r="D14" s="132">
        <v>0</v>
      </c>
      <c r="E14" s="132">
        <v>0</v>
      </c>
      <c r="F14" s="132">
        <v>0</v>
      </c>
      <c r="G14" s="132">
        <f t="shared" si="1"/>
        <v>0</v>
      </c>
      <c r="H14" s="132">
        <f t="shared" ref="H14:H16" si="6">+D14+E14+F14+G14</f>
        <v>0</v>
      </c>
      <c r="I14" s="132">
        <f t="shared" ref="I14:I16" si="7">+E14+F14+G14+H14</f>
        <v>0</v>
      </c>
    </row>
    <row r="15" spans="1:9" x14ac:dyDescent="0.25">
      <c r="A15" s="133"/>
      <c r="B15" s="131" t="s">
        <v>129</v>
      </c>
      <c r="C15" s="132">
        <v>0</v>
      </c>
      <c r="D15" s="132">
        <v>0</v>
      </c>
      <c r="E15" s="132">
        <v>0</v>
      </c>
      <c r="F15" s="132">
        <v>0</v>
      </c>
      <c r="G15" s="132">
        <f t="shared" si="1"/>
        <v>0</v>
      </c>
      <c r="H15" s="132">
        <f t="shared" si="6"/>
        <v>0</v>
      </c>
      <c r="I15" s="132">
        <f t="shared" si="7"/>
        <v>0</v>
      </c>
    </row>
    <row r="16" spans="1:9" x14ac:dyDescent="0.25">
      <c r="A16" s="133"/>
      <c r="B16" s="131" t="s">
        <v>130</v>
      </c>
      <c r="C16" s="132">
        <v>0</v>
      </c>
      <c r="D16" s="132">
        <v>0</v>
      </c>
      <c r="E16" s="132">
        <v>0</v>
      </c>
      <c r="F16" s="132">
        <v>0</v>
      </c>
      <c r="G16" s="132">
        <f t="shared" si="1"/>
        <v>0</v>
      </c>
      <c r="H16" s="132">
        <f t="shared" si="6"/>
        <v>0</v>
      </c>
      <c r="I16" s="132">
        <f t="shared" si="7"/>
        <v>0</v>
      </c>
    </row>
    <row r="17" spans="1:11" ht="14.95" customHeight="1" x14ac:dyDescent="0.25">
      <c r="A17" s="418" t="s">
        <v>131</v>
      </c>
      <c r="B17" s="419"/>
      <c r="C17" s="129">
        <v>2635630.88</v>
      </c>
      <c r="D17" s="196"/>
      <c r="E17" s="196"/>
      <c r="F17" s="196"/>
      <c r="G17" s="145">
        <v>1630100.5099999998</v>
      </c>
      <c r="H17" s="132">
        <v>0</v>
      </c>
      <c r="I17" s="132">
        <v>0</v>
      </c>
    </row>
    <row r="18" spans="1:11" ht="21.1" customHeight="1" x14ac:dyDescent="0.25">
      <c r="A18" s="418" t="s">
        <v>132</v>
      </c>
      <c r="B18" s="419"/>
      <c r="C18" s="145">
        <f>+C8+C17</f>
        <v>2635630.88</v>
      </c>
      <c r="D18" s="145">
        <v>0</v>
      </c>
      <c r="E18" s="145">
        <v>0</v>
      </c>
      <c r="F18" s="145">
        <f>+F8+F17</f>
        <v>0</v>
      </c>
      <c r="G18" s="145">
        <f>+G8+G17</f>
        <v>1630100.5099999998</v>
      </c>
      <c r="H18" s="145">
        <f>SUM(H17)</f>
        <v>0</v>
      </c>
      <c r="I18" s="145">
        <f>SUM(I17)</f>
        <v>0</v>
      </c>
    </row>
    <row r="19" spans="1:11" ht="16.5" customHeight="1" x14ac:dyDescent="0.25">
      <c r="A19" s="418" t="s">
        <v>140</v>
      </c>
      <c r="B19" s="419"/>
      <c r="C19" s="129">
        <f>SUM(C20:C22)</f>
        <v>0</v>
      </c>
      <c r="D19" s="129">
        <f t="shared" ref="D19:I19" si="8">SUM(D20:D22)</f>
        <v>0</v>
      </c>
      <c r="E19" s="129">
        <f t="shared" si="8"/>
        <v>0</v>
      </c>
      <c r="F19" s="129">
        <f t="shared" si="8"/>
        <v>0</v>
      </c>
      <c r="G19" s="129">
        <f t="shared" si="1"/>
        <v>0</v>
      </c>
      <c r="H19" s="129">
        <f t="shared" si="8"/>
        <v>0</v>
      </c>
      <c r="I19" s="129">
        <f t="shared" si="8"/>
        <v>0</v>
      </c>
      <c r="K19" s="154"/>
    </row>
    <row r="20" spans="1:11" x14ac:dyDescent="0.25">
      <c r="A20" s="420" t="s">
        <v>133</v>
      </c>
      <c r="B20" s="421"/>
      <c r="C20" s="132">
        <v>0</v>
      </c>
      <c r="D20" s="132">
        <v>0</v>
      </c>
      <c r="E20" s="132">
        <v>0</v>
      </c>
      <c r="F20" s="132">
        <v>0</v>
      </c>
      <c r="G20" s="132">
        <f t="shared" si="1"/>
        <v>0</v>
      </c>
      <c r="H20" s="132">
        <f t="shared" ref="H20:H23" si="9">+D20+E20+F20+G20</f>
        <v>0</v>
      </c>
      <c r="I20" s="132">
        <f t="shared" ref="I20:I23" si="10">+E20+F20+G20+H20</f>
        <v>0</v>
      </c>
    </row>
    <row r="21" spans="1:11" x14ac:dyDescent="0.25">
      <c r="A21" s="420" t="s">
        <v>134</v>
      </c>
      <c r="B21" s="421"/>
      <c r="C21" s="132">
        <v>0</v>
      </c>
      <c r="D21" s="132">
        <v>0</v>
      </c>
      <c r="E21" s="132">
        <v>0</v>
      </c>
      <c r="F21" s="132">
        <v>0</v>
      </c>
      <c r="G21" s="132">
        <f t="shared" si="1"/>
        <v>0</v>
      </c>
      <c r="H21" s="132">
        <f t="shared" si="9"/>
        <v>0</v>
      </c>
      <c r="I21" s="132">
        <f t="shared" si="10"/>
        <v>0</v>
      </c>
    </row>
    <row r="22" spans="1:11" x14ac:dyDescent="0.25">
      <c r="A22" s="420" t="s">
        <v>135</v>
      </c>
      <c r="B22" s="421"/>
      <c r="C22" s="132">
        <v>0</v>
      </c>
      <c r="D22" s="132">
        <v>0</v>
      </c>
      <c r="E22" s="132">
        <v>0</v>
      </c>
      <c r="F22" s="132">
        <v>0</v>
      </c>
      <c r="G22" s="132">
        <f t="shared" si="1"/>
        <v>0</v>
      </c>
      <c r="H22" s="132">
        <f t="shared" si="9"/>
        <v>0</v>
      </c>
      <c r="I22" s="132">
        <f t="shared" si="10"/>
        <v>0</v>
      </c>
    </row>
    <row r="23" spans="1:11" ht="12.75" customHeight="1" x14ac:dyDescent="0.25">
      <c r="A23" s="427"/>
      <c r="B23" s="428"/>
      <c r="C23" s="132">
        <v>0</v>
      </c>
      <c r="D23" s="132">
        <v>0</v>
      </c>
      <c r="E23" s="132">
        <v>0</v>
      </c>
      <c r="F23" s="132">
        <v>0</v>
      </c>
      <c r="G23" s="132">
        <f t="shared" si="1"/>
        <v>0</v>
      </c>
      <c r="H23" s="132">
        <f t="shared" si="9"/>
        <v>0</v>
      </c>
      <c r="I23" s="132">
        <f t="shared" si="10"/>
        <v>0</v>
      </c>
    </row>
    <row r="24" spans="1:11" ht="23.3" customHeight="1" x14ac:dyDescent="0.25">
      <c r="A24" s="418" t="s">
        <v>136</v>
      </c>
      <c r="B24" s="419"/>
      <c r="C24" s="129">
        <f>SUM(C25:C27)</f>
        <v>0</v>
      </c>
      <c r="D24" s="129">
        <f t="shared" ref="D24:I24" si="11">SUM(D25:D27)</f>
        <v>0</v>
      </c>
      <c r="E24" s="129">
        <f t="shared" si="11"/>
        <v>0</v>
      </c>
      <c r="F24" s="129">
        <f t="shared" si="11"/>
        <v>0</v>
      </c>
      <c r="G24" s="129">
        <f t="shared" si="1"/>
        <v>0</v>
      </c>
      <c r="H24" s="129">
        <f t="shared" si="11"/>
        <v>0</v>
      </c>
      <c r="I24" s="129">
        <f t="shared" si="11"/>
        <v>0</v>
      </c>
    </row>
    <row r="25" spans="1:11" x14ac:dyDescent="0.25">
      <c r="A25" s="420" t="s">
        <v>137</v>
      </c>
      <c r="B25" s="421"/>
      <c r="C25" s="132">
        <v>0</v>
      </c>
      <c r="D25" s="132">
        <v>0</v>
      </c>
      <c r="E25" s="132">
        <v>0</v>
      </c>
      <c r="F25" s="132">
        <v>0</v>
      </c>
      <c r="G25" s="132">
        <f t="shared" si="1"/>
        <v>0</v>
      </c>
      <c r="H25" s="132">
        <f t="shared" ref="H25:H27" si="12">+D25+E25+F25+G25</f>
        <v>0</v>
      </c>
      <c r="I25" s="132">
        <f t="shared" ref="I25:I27" si="13">+E25+F25+G25+H25</f>
        <v>0</v>
      </c>
    </row>
    <row r="26" spans="1:11" x14ac:dyDescent="0.25">
      <c r="A26" s="420" t="s">
        <v>138</v>
      </c>
      <c r="B26" s="421"/>
      <c r="C26" s="132">
        <v>0</v>
      </c>
      <c r="D26" s="132">
        <v>0</v>
      </c>
      <c r="E26" s="132">
        <v>0</v>
      </c>
      <c r="F26" s="132">
        <v>0</v>
      </c>
      <c r="G26" s="132">
        <f t="shared" si="1"/>
        <v>0</v>
      </c>
      <c r="H26" s="132">
        <f t="shared" si="12"/>
        <v>0</v>
      </c>
      <c r="I26" s="132">
        <f t="shared" si="13"/>
        <v>0</v>
      </c>
    </row>
    <row r="27" spans="1:11" ht="14.95" thickBot="1" x14ac:dyDescent="0.3">
      <c r="A27" s="434" t="s">
        <v>139</v>
      </c>
      <c r="B27" s="435"/>
      <c r="C27" s="134">
        <v>0</v>
      </c>
      <c r="D27" s="134">
        <v>0</v>
      </c>
      <c r="E27" s="134">
        <v>0</v>
      </c>
      <c r="F27" s="134">
        <v>0</v>
      </c>
      <c r="G27" s="134">
        <f t="shared" si="1"/>
        <v>0</v>
      </c>
      <c r="H27" s="134">
        <f t="shared" si="12"/>
        <v>0</v>
      </c>
      <c r="I27" s="134">
        <f t="shared" si="13"/>
        <v>0</v>
      </c>
    </row>
    <row r="28" spans="1:11" ht="14.95" thickBot="1" x14ac:dyDescent="0.3">
      <c r="A28" s="76"/>
      <c r="B28" s="76"/>
      <c r="C28" s="76"/>
      <c r="D28" s="76"/>
      <c r="E28" s="76"/>
      <c r="F28" s="76"/>
      <c r="G28" s="76"/>
      <c r="H28" s="76"/>
      <c r="I28" s="76"/>
    </row>
    <row r="29" spans="1:11" x14ac:dyDescent="0.25">
      <c r="A29" s="76"/>
      <c r="B29" s="429" t="s">
        <v>141</v>
      </c>
      <c r="C29" s="135" t="s">
        <v>142</v>
      </c>
      <c r="D29" s="135" t="s">
        <v>144</v>
      </c>
      <c r="E29" s="135" t="s">
        <v>147</v>
      </c>
      <c r="F29" s="432" t="s">
        <v>149</v>
      </c>
      <c r="G29" s="135" t="s">
        <v>150</v>
      </c>
      <c r="H29" s="76"/>
      <c r="I29" s="76"/>
    </row>
    <row r="30" spans="1:11" x14ac:dyDescent="0.25">
      <c r="A30" s="76"/>
      <c r="B30" s="430"/>
      <c r="C30" s="117" t="s">
        <v>143</v>
      </c>
      <c r="D30" s="117" t="s">
        <v>145</v>
      </c>
      <c r="E30" s="117" t="s">
        <v>148</v>
      </c>
      <c r="F30" s="415"/>
      <c r="G30" s="117" t="s">
        <v>151</v>
      </c>
      <c r="H30" s="76"/>
      <c r="I30" s="76"/>
    </row>
    <row r="31" spans="1:11" ht="14.95" thickBot="1" x14ac:dyDescent="0.3">
      <c r="A31" s="76"/>
      <c r="B31" s="431"/>
      <c r="C31" s="136"/>
      <c r="D31" s="119" t="s">
        <v>146</v>
      </c>
      <c r="E31" s="136"/>
      <c r="F31" s="433"/>
      <c r="G31" s="136"/>
      <c r="H31" s="76"/>
      <c r="I31" s="76"/>
    </row>
    <row r="32" spans="1:11" x14ac:dyDescent="0.25">
      <c r="A32" s="76"/>
      <c r="B32" s="137" t="s">
        <v>152</v>
      </c>
      <c r="C32" s="129">
        <f>SUM(C33:C35)</f>
        <v>0</v>
      </c>
      <c r="D32" s="129">
        <f t="shared" ref="D32:G32" si="14">SUM(D33:D35)</f>
        <v>0</v>
      </c>
      <c r="E32" s="129">
        <f t="shared" si="14"/>
        <v>0</v>
      </c>
      <c r="F32" s="129">
        <f t="shared" si="14"/>
        <v>0</v>
      </c>
      <c r="G32" s="129">
        <f t="shared" si="14"/>
        <v>0</v>
      </c>
      <c r="H32" s="76"/>
      <c r="I32" s="76"/>
    </row>
    <row r="33" spans="1:11" x14ac:dyDescent="0.25">
      <c r="A33" s="76"/>
      <c r="B33" s="108" t="s">
        <v>153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  <c r="H33" s="76"/>
      <c r="I33" s="76"/>
    </row>
    <row r="34" spans="1:11" x14ac:dyDescent="0.25">
      <c r="A34" s="76"/>
      <c r="B34" s="108" t="s">
        <v>154</v>
      </c>
      <c r="C34" s="132">
        <v>0</v>
      </c>
      <c r="D34" s="132">
        <v>0</v>
      </c>
      <c r="E34" s="132">
        <v>0</v>
      </c>
      <c r="F34" s="132">
        <v>0</v>
      </c>
      <c r="G34" s="132">
        <v>0</v>
      </c>
      <c r="H34" s="76"/>
      <c r="I34" s="76"/>
    </row>
    <row r="35" spans="1:11" ht="14.95" thickBot="1" x14ac:dyDescent="0.3">
      <c r="A35" s="76"/>
      <c r="B35" s="138" t="s">
        <v>155</v>
      </c>
      <c r="C35" s="139">
        <v>0</v>
      </c>
      <c r="D35" s="134">
        <v>0</v>
      </c>
      <c r="E35" s="134">
        <v>0</v>
      </c>
      <c r="F35" s="134">
        <v>0</v>
      </c>
      <c r="G35" s="139">
        <v>0</v>
      </c>
      <c r="H35" s="76"/>
      <c r="I35" s="76"/>
    </row>
    <row r="36" spans="1:11" x14ac:dyDescent="0.25">
      <c r="A36" s="72"/>
      <c r="B36" s="72"/>
      <c r="C36" s="72"/>
      <c r="D36" s="72"/>
      <c r="E36" s="72"/>
      <c r="F36" s="72"/>
      <c r="G36" s="72"/>
      <c r="H36" s="72"/>
      <c r="I36" s="72"/>
    </row>
    <row r="37" spans="1:11" x14ac:dyDescent="0.25">
      <c r="A37" s="72"/>
      <c r="B37" s="76"/>
      <c r="C37" s="76"/>
      <c r="D37" s="76"/>
      <c r="E37" s="76"/>
      <c r="F37" s="76"/>
      <c r="G37" s="76"/>
      <c r="H37" s="76"/>
      <c r="I37" s="76"/>
      <c r="J37" s="4"/>
      <c r="K37" s="4"/>
    </row>
    <row r="38" spans="1:11" ht="44.35" customHeight="1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B39" s="79"/>
      <c r="C39" s="79"/>
      <c r="D39" s="79"/>
      <c r="E39" s="79"/>
      <c r="F39" s="79"/>
      <c r="G39" s="79"/>
      <c r="H39" s="79"/>
      <c r="I39" s="80"/>
      <c r="J39" s="79"/>
      <c r="K39" s="73"/>
    </row>
    <row r="40" spans="1:11" s="72" customFormat="1" ht="11.55" x14ac:dyDescent="0.2">
      <c r="B40" s="155" t="s">
        <v>418</v>
      </c>
      <c r="C40" s="82"/>
      <c r="D40" s="156"/>
      <c r="E40" s="155" t="s">
        <v>430</v>
      </c>
      <c r="F40" s="155"/>
      <c r="G40" s="81"/>
      <c r="H40" s="436" t="s">
        <v>428</v>
      </c>
      <c r="I40" s="436"/>
      <c r="J40" s="436"/>
      <c r="K40" s="75"/>
    </row>
    <row r="41" spans="1:11" s="72" customFormat="1" ht="12.75" customHeight="1" x14ac:dyDescent="0.2">
      <c r="B41" s="155" t="s">
        <v>419</v>
      </c>
      <c r="C41" s="82"/>
      <c r="D41" s="156"/>
      <c r="E41" s="155" t="s">
        <v>427</v>
      </c>
      <c r="F41" s="155"/>
      <c r="G41" s="81"/>
      <c r="H41" s="436" t="s">
        <v>429</v>
      </c>
      <c r="I41" s="436"/>
      <c r="J41" s="436"/>
      <c r="K41" s="75"/>
    </row>
    <row r="42" spans="1:11" s="72" customFormat="1" ht="11.55" x14ac:dyDescent="0.2">
      <c r="B42" s="75"/>
      <c r="C42" s="75"/>
      <c r="D42" s="157"/>
      <c r="E42" s="78"/>
      <c r="F42" s="78"/>
      <c r="G42" s="74"/>
      <c r="H42" s="157"/>
      <c r="I42" s="158"/>
      <c r="J42" s="157"/>
      <c r="K42" s="75"/>
    </row>
    <row r="43" spans="1:11" x14ac:dyDescent="0.25">
      <c r="B43" s="77"/>
      <c r="C43" s="77"/>
      <c r="D43" s="77"/>
      <c r="E43" s="78"/>
      <c r="F43" s="78"/>
      <c r="G43" s="78"/>
      <c r="H43" s="77"/>
      <c r="I43" s="4"/>
      <c r="J43" s="77"/>
      <c r="K43" s="77"/>
    </row>
    <row r="44" spans="1:11" x14ac:dyDescent="0.25">
      <c r="B44" s="92"/>
      <c r="C44" s="77"/>
      <c r="D44" s="88"/>
      <c r="E44" s="78"/>
      <c r="F44" s="78"/>
      <c r="G44" s="78"/>
      <c r="H44" s="88"/>
      <c r="I44" s="4"/>
      <c r="J44" s="88"/>
      <c r="K44" s="88"/>
    </row>
    <row r="45" spans="1:11" ht="3.1" customHeight="1" x14ac:dyDescent="0.25">
      <c r="B45" s="92"/>
      <c r="C45" s="77"/>
      <c r="D45" s="77"/>
      <c r="E45" s="78"/>
      <c r="F45" s="78"/>
      <c r="G45" s="78"/>
      <c r="H45" s="77"/>
      <c r="I45" s="4"/>
      <c r="J45" s="77"/>
      <c r="K45" s="77"/>
    </row>
    <row r="46" spans="1:11" ht="8.35" hidden="1" customHeight="1" x14ac:dyDescent="0.25">
      <c r="B46" s="77"/>
      <c r="C46" s="77"/>
      <c r="D46" s="77"/>
      <c r="E46" s="78"/>
      <c r="F46" s="78"/>
      <c r="G46" s="78"/>
      <c r="H46" s="77"/>
      <c r="I46" s="4"/>
      <c r="J46" s="77"/>
      <c r="K46" s="77"/>
    </row>
    <row r="47" spans="1:11" ht="29.25" customHeight="1" x14ac:dyDescent="0.25">
      <c r="B47" s="417"/>
      <c r="C47" s="417"/>
      <c r="D47" s="417"/>
      <c r="E47" s="417"/>
      <c r="F47" s="417"/>
      <c r="G47" s="417"/>
      <c r="H47" s="417"/>
      <c r="I47" s="417"/>
      <c r="J47" s="4"/>
      <c r="K47" s="4"/>
    </row>
    <row r="48" spans="1:11" ht="7.5" customHeight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x14ac:dyDescent="0.25">
      <c r="B49" s="417"/>
      <c r="C49" s="417"/>
      <c r="D49" s="417"/>
      <c r="E49" s="417"/>
      <c r="F49" s="417"/>
      <c r="G49" s="417"/>
      <c r="H49" s="417"/>
      <c r="I49" s="417"/>
      <c r="J49" s="4"/>
      <c r="K49" s="4"/>
    </row>
    <row r="50" spans="2:11" ht="7.5" customHeight="1" x14ac:dyDescent="0.25"/>
    <row r="51" spans="2:11" ht="44.35" customHeight="1" x14ac:dyDescent="0.25">
      <c r="B51" s="426"/>
      <c r="C51" s="426"/>
      <c r="D51" s="426"/>
      <c r="E51" s="426"/>
      <c r="F51" s="426"/>
      <c r="G51" s="426"/>
      <c r="H51" s="426"/>
      <c r="I51" s="426"/>
    </row>
  </sheetData>
  <mergeCells count="29">
    <mergeCell ref="G6:G7"/>
    <mergeCell ref="E6:E7"/>
    <mergeCell ref="B49:I49"/>
    <mergeCell ref="B51:I51"/>
    <mergeCell ref="A23:B23"/>
    <mergeCell ref="B29:B31"/>
    <mergeCell ref="F29:F31"/>
    <mergeCell ref="A24:B24"/>
    <mergeCell ref="A25:B25"/>
    <mergeCell ref="A26:B26"/>
    <mergeCell ref="A27:B27"/>
    <mergeCell ref="H40:J40"/>
    <mergeCell ref="H41:J41"/>
    <mergeCell ref="F6:F7"/>
    <mergeCell ref="H6:H7"/>
    <mergeCell ref="I6:I7"/>
    <mergeCell ref="B47:I47"/>
    <mergeCell ref="A8:B8"/>
    <mergeCell ref="A9:B9"/>
    <mergeCell ref="A13:B13"/>
    <mergeCell ref="A17:B17"/>
    <mergeCell ref="A22:B22"/>
    <mergeCell ref="A18:B18"/>
    <mergeCell ref="A19:B19"/>
    <mergeCell ref="A20:B20"/>
    <mergeCell ref="A21:B21"/>
    <mergeCell ref="A6:B7"/>
    <mergeCell ref="D6:D7"/>
    <mergeCell ref="C6:C7"/>
  </mergeCells>
  <pageMargins left="1" right="0.27559055118110237" top="0.74803149606299213" bottom="0" header="0.70866141732283472" footer="0.19685039370078741"/>
  <pageSetup scale="78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2" zoomScaleNormal="100" workbookViewId="0">
      <selection activeCell="F2" sqref="F2"/>
    </sheetView>
  </sheetViews>
  <sheetFormatPr baseColWidth="10" defaultColWidth="14.375" defaultRowHeight="11.55" x14ac:dyDescent="0.2"/>
  <cols>
    <col min="1" max="1" width="23.375" style="200" customWidth="1"/>
    <col min="2" max="2" width="11.625" style="200" customWidth="1"/>
    <col min="3" max="16384" width="14.375" style="200"/>
  </cols>
  <sheetData>
    <row r="1" spans="1:15" ht="14.95" customHeight="1" x14ac:dyDescent="0.25">
      <c r="A1" s="87"/>
      <c r="B1" s="230"/>
      <c r="C1" s="231"/>
      <c r="D1" s="150"/>
      <c r="E1" s="150" t="s">
        <v>499</v>
      </c>
      <c r="F1" s="230"/>
      <c r="G1" s="230"/>
      <c r="H1" s="230"/>
      <c r="I1" s="197"/>
      <c r="J1" s="197"/>
      <c r="K1" s="198"/>
      <c r="L1" s="199"/>
      <c r="M1" s="199"/>
      <c r="N1" s="199"/>
      <c r="O1" s="199"/>
    </row>
    <row r="2" spans="1:15" ht="14.95" customHeight="1" x14ac:dyDescent="0.25">
      <c r="A2" s="401"/>
      <c r="B2" s="402"/>
      <c r="C2" s="403"/>
      <c r="D2" s="404"/>
      <c r="E2" s="404" t="s">
        <v>426</v>
      </c>
      <c r="F2" s="402"/>
      <c r="G2" s="402"/>
      <c r="H2" s="402"/>
      <c r="I2" s="205"/>
      <c r="J2" s="205"/>
      <c r="K2" s="206"/>
      <c r="L2" s="199"/>
      <c r="M2" s="199"/>
      <c r="N2" s="199"/>
      <c r="O2" s="199"/>
    </row>
    <row r="3" spans="1:15" ht="12.75" customHeight="1" x14ac:dyDescent="0.2">
      <c r="A3" s="201"/>
      <c r="B3" s="202"/>
      <c r="C3" s="203"/>
      <c r="D3" s="204"/>
      <c r="E3" s="204" t="s">
        <v>420</v>
      </c>
      <c r="F3" s="205"/>
      <c r="G3" s="205"/>
      <c r="H3" s="205"/>
      <c r="I3" s="205"/>
      <c r="J3" s="205"/>
      <c r="K3" s="206"/>
      <c r="L3" s="207"/>
      <c r="M3" s="207"/>
      <c r="N3" s="207"/>
      <c r="O3" s="207"/>
    </row>
    <row r="4" spans="1:15" x14ac:dyDescent="0.2">
      <c r="A4" s="201"/>
      <c r="B4" s="202"/>
      <c r="C4" s="208"/>
      <c r="D4" s="204"/>
      <c r="E4" s="209" t="s">
        <v>469</v>
      </c>
      <c r="F4" s="209"/>
      <c r="G4" s="209"/>
      <c r="H4" s="209"/>
      <c r="I4" s="209"/>
      <c r="J4" s="209"/>
      <c r="K4" s="210"/>
      <c r="L4" s="211"/>
      <c r="M4" s="211"/>
      <c r="N4" s="211"/>
      <c r="O4" s="211"/>
    </row>
    <row r="5" spans="1:15" ht="12.25" thickBot="1" x14ac:dyDescent="0.25">
      <c r="A5" s="212"/>
      <c r="B5" s="213"/>
      <c r="C5" s="214"/>
      <c r="D5" s="213"/>
      <c r="E5" s="213" t="s">
        <v>0</v>
      </c>
      <c r="F5" s="213"/>
      <c r="G5" s="213"/>
      <c r="H5" s="213"/>
      <c r="I5" s="215"/>
      <c r="J5" s="215"/>
      <c r="K5" s="216"/>
      <c r="L5" s="199"/>
      <c r="M5" s="199"/>
      <c r="N5" s="199"/>
      <c r="O5" s="199"/>
    </row>
    <row r="6" spans="1:15" ht="81.55" thickBot="1" x14ac:dyDescent="0.25">
      <c r="A6" s="217" t="s">
        <v>156</v>
      </c>
      <c r="B6" s="218" t="s">
        <v>157</v>
      </c>
      <c r="C6" s="218" t="s">
        <v>158</v>
      </c>
      <c r="D6" s="218" t="s">
        <v>159</v>
      </c>
      <c r="E6" s="218" t="s">
        <v>160</v>
      </c>
      <c r="F6" s="218" t="s">
        <v>161</v>
      </c>
      <c r="G6" s="218" t="s">
        <v>162</v>
      </c>
      <c r="H6" s="218" t="s">
        <v>163</v>
      </c>
      <c r="I6" s="218" t="s">
        <v>461</v>
      </c>
      <c r="J6" s="218" t="s">
        <v>462</v>
      </c>
      <c r="K6" s="218" t="s">
        <v>464</v>
      </c>
    </row>
    <row r="7" spans="1:15" x14ac:dyDescent="0.2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0"/>
    </row>
    <row r="8" spans="1:15" ht="34.65" x14ac:dyDescent="0.2">
      <c r="A8" s="221" t="s">
        <v>164</v>
      </c>
      <c r="B8" s="222"/>
      <c r="C8" s="222"/>
      <c r="D8" s="222"/>
      <c r="E8" s="222">
        <f t="shared" ref="E8:J8" si="0">+E9+E10+E11+E12</f>
        <v>0</v>
      </c>
      <c r="F8" s="222"/>
      <c r="G8" s="222">
        <f t="shared" si="0"/>
        <v>0</v>
      </c>
      <c r="H8" s="222">
        <f t="shared" si="0"/>
        <v>0</v>
      </c>
      <c r="I8" s="222">
        <f t="shared" si="0"/>
        <v>0</v>
      </c>
      <c r="J8" s="222">
        <f t="shared" si="0"/>
        <v>0</v>
      </c>
      <c r="K8" s="222">
        <f>+E8-J8</f>
        <v>0</v>
      </c>
    </row>
    <row r="9" spans="1:15" x14ac:dyDescent="0.2">
      <c r="A9" s="223" t="s">
        <v>165</v>
      </c>
      <c r="B9" s="224"/>
      <c r="C9" s="225"/>
      <c r="D9" s="225"/>
      <c r="E9" s="224">
        <v>0</v>
      </c>
      <c r="F9" s="225"/>
      <c r="G9" s="224">
        <v>0</v>
      </c>
      <c r="H9" s="224">
        <v>0</v>
      </c>
      <c r="I9" s="224">
        <v>0</v>
      </c>
      <c r="J9" s="224">
        <v>0</v>
      </c>
      <c r="K9" s="226">
        <f t="shared" ref="K9:K20" si="1">+E9-J9</f>
        <v>0</v>
      </c>
    </row>
    <row r="10" spans="1:15" x14ac:dyDescent="0.2">
      <c r="A10" s="223" t="s">
        <v>166</v>
      </c>
      <c r="B10" s="224"/>
      <c r="C10" s="225"/>
      <c r="D10" s="225"/>
      <c r="E10" s="224">
        <v>0</v>
      </c>
      <c r="F10" s="225"/>
      <c r="G10" s="224">
        <v>0</v>
      </c>
      <c r="H10" s="224">
        <v>0</v>
      </c>
      <c r="I10" s="224">
        <v>0</v>
      </c>
      <c r="J10" s="224">
        <v>0</v>
      </c>
      <c r="K10" s="226">
        <f t="shared" si="1"/>
        <v>0</v>
      </c>
    </row>
    <row r="11" spans="1:15" x14ac:dyDescent="0.2">
      <c r="A11" s="223" t="s">
        <v>167</v>
      </c>
      <c r="B11" s="224"/>
      <c r="C11" s="225"/>
      <c r="D11" s="225"/>
      <c r="E11" s="224">
        <v>0</v>
      </c>
      <c r="F11" s="225"/>
      <c r="G11" s="224">
        <v>0</v>
      </c>
      <c r="H11" s="224">
        <v>0</v>
      </c>
      <c r="I11" s="224">
        <v>0</v>
      </c>
      <c r="J11" s="224">
        <v>0</v>
      </c>
      <c r="K11" s="226">
        <f t="shared" si="1"/>
        <v>0</v>
      </c>
    </row>
    <row r="12" spans="1:15" x14ac:dyDescent="0.2">
      <c r="A12" s="223" t="s">
        <v>168</v>
      </c>
      <c r="B12" s="224"/>
      <c r="C12" s="225"/>
      <c r="D12" s="225"/>
      <c r="E12" s="224">
        <v>0</v>
      </c>
      <c r="F12" s="225"/>
      <c r="G12" s="224">
        <v>0</v>
      </c>
      <c r="H12" s="224">
        <v>0</v>
      </c>
      <c r="I12" s="224">
        <v>0</v>
      </c>
      <c r="J12" s="224">
        <v>0</v>
      </c>
      <c r="K12" s="226">
        <f t="shared" si="1"/>
        <v>0</v>
      </c>
    </row>
    <row r="13" spans="1:15" x14ac:dyDescent="0.2">
      <c r="A13" s="227"/>
      <c r="B13" s="225"/>
      <c r="C13" s="225"/>
      <c r="D13" s="225"/>
      <c r="E13" s="225"/>
      <c r="F13" s="225"/>
      <c r="G13" s="225"/>
      <c r="H13" s="225"/>
      <c r="I13" s="225"/>
      <c r="J13" s="225"/>
      <c r="K13" s="226">
        <f t="shared" si="1"/>
        <v>0</v>
      </c>
    </row>
    <row r="14" spans="1:15" ht="23.1" x14ac:dyDescent="0.2">
      <c r="A14" s="221" t="s">
        <v>169</v>
      </c>
      <c r="B14" s="222"/>
      <c r="C14" s="222"/>
      <c r="D14" s="222"/>
      <c r="E14" s="222">
        <f t="shared" ref="E14:J14" si="2">+E15+E16+E17+E18</f>
        <v>0</v>
      </c>
      <c r="F14" s="222"/>
      <c r="G14" s="222">
        <f t="shared" si="2"/>
        <v>0</v>
      </c>
      <c r="H14" s="222">
        <f t="shared" si="2"/>
        <v>0</v>
      </c>
      <c r="I14" s="222">
        <f t="shared" si="2"/>
        <v>0</v>
      </c>
      <c r="J14" s="222">
        <f t="shared" si="2"/>
        <v>0</v>
      </c>
      <c r="K14" s="222">
        <f t="shared" si="1"/>
        <v>0</v>
      </c>
    </row>
    <row r="15" spans="1:15" x14ac:dyDescent="0.2">
      <c r="A15" s="223" t="s">
        <v>170</v>
      </c>
      <c r="B15" s="224"/>
      <c r="C15" s="225"/>
      <c r="D15" s="225"/>
      <c r="E15" s="224">
        <v>0</v>
      </c>
      <c r="F15" s="225"/>
      <c r="G15" s="224">
        <v>0</v>
      </c>
      <c r="H15" s="224">
        <v>0</v>
      </c>
      <c r="I15" s="224">
        <v>0</v>
      </c>
      <c r="J15" s="224">
        <v>0</v>
      </c>
      <c r="K15" s="226">
        <f t="shared" si="1"/>
        <v>0</v>
      </c>
    </row>
    <row r="16" spans="1:15" x14ac:dyDescent="0.2">
      <c r="A16" s="223" t="s">
        <v>171</v>
      </c>
      <c r="B16" s="224"/>
      <c r="C16" s="225"/>
      <c r="D16" s="225"/>
      <c r="E16" s="224">
        <v>0</v>
      </c>
      <c r="F16" s="225"/>
      <c r="G16" s="224">
        <v>0</v>
      </c>
      <c r="H16" s="224">
        <v>0</v>
      </c>
      <c r="I16" s="224">
        <v>0</v>
      </c>
      <c r="J16" s="224">
        <v>0</v>
      </c>
      <c r="K16" s="226">
        <f t="shared" si="1"/>
        <v>0</v>
      </c>
    </row>
    <row r="17" spans="1:11" x14ac:dyDescent="0.2">
      <c r="A17" s="223" t="s">
        <v>172</v>
      </c>
      <c r="B17" s="224"/>
      <c r="C17" s="225"/>
      <c r="D17" s="225"/>
      <c r="E17" s="224">
        <v>0</v>
      </c>
      <c r="F17" s="225"/>
      <c r="G17" s="224">
        <v>0</v>
      </c>
      <c r="H17" s="224">
        <v>0</v>
      </c>
      <c r="I17" s="224">
        <v>0</v>
      </c>
      <c r="J17" s="224">
        <v>0</v>
      </c>
      <c r="K17" s="226">
        <f t="shared" si="1"/>
        <v>0</v>
      </c>
    </row>
    <row r="18" spans="1:11" x14ac:dyDescent="0.2">
      <c r="A18" s="223" t="s">
        <v>173</v>
      </c>
      <c r="B18" s="224"/>
      <c r="C18" s="225"/>
      <c r="D18" s="225"/>
      <c r="E18" s="224">
        <v>0</v>
      </c>
      <c r="F18" s="225"/>
      <c r="G18" s="224">
        <v>0</v>
      </c>
      <c r="H18" s="224">
        <v>0</v>
      </c>
      <c r="I18" s="224">
        <v>0</v>
      </c>
      <c r="J18" s="224">
        <v>0</v>
      </c>
      <c r="K18" s="226">
        <f t="shared" si="1"/>
        <v>0</v>
      </c>
    </row>
    <row r="19" spans="1:11" x14ac:dyDescent="0.2">
      <c r="A19" s="227"/>
      <c r="B19" s="225"/>
      <c r="C19" s="225"/>
      <c r="D19" s="225"/>
      <c r="E19" s="225"/>
      <c r="F19" s="225"/>
      <c r="G19" s="225"/>
      <c r="H19" s="225"/>
      <c r="I19" s="225"/>
      <c r="J19" s="225"/>
      <c r="K19" s="226">
        <f t="shared" si="1"/>
        <v>0</v>
      </c>
    </row>
    <row r="20" spans="1:11" ht="36" customHeight="1" x14ac:dyDescent="0.2">
      <c r="A20" s="437" t="s">
        <v>174</v>
      </c>
      <c r="B20" s="222"/>
      <c r="C20" s="222"/>
      <c r="D20" s="222"/>
      <c r="E20" s="222">
        <f t="shared" ref="E20:J20" si="3">+E8+E14</f>
        <v>0</v>
      </c>
      <c r="F20" s="222"/>
      <c r="G20" s="222">
        <f t="shared" si="3"/>
        <v>0</v>
      </c>
      <c r="H20" s="222">
        <f t="shared" si="3"/>
        <v>0</v>
      </c>
      <c r="I20" s="222">
        <f t="shared" si="3"/>
        <v>0</v>
      </c>
      <c r="J20" s="222">
        <f t="shared" si="3"/>
        <v>0</v>
      </c>
      <c r="K20" s="222">
        <f t="shared" si="1"/>
        <v>0</v>
      </c>
    </row>
    <row r="21" spans="1:11" ht="15.8" customHeight="1" thickBot="1" x14ac:dyDescent="0.25">
      <c r="A21" s="438"/>
      <c r="B21" s="228"/>
      <c r="C21" s="228"/>
      <c r="D21" s="228"/>
      <c r="E21" s="228"/>
      <c r="F21" s="228"/>
      <c r="G21" s="228"/>
      <c r="H21" s="228"/>
      <c r="I21" s="228"/>
      <c r="J21" s="228"/>
      <c r="K21" s="228"/>
    </row>
    <row r="22" spans="1:11" x14ac:dyDescent="0.2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</row>
    <row r="23" spans="1:11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</row>
    <row r="24" spans="1:11" x14ac:dyDescent="0.2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</row>
    <row r="25" spans="1:11" ht="23.95" customHeight="1" x14ac:dyDescent="0.2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</row>
    <row r="26" spans="1:11" ht="36" customHeight="1" x14ac:dyDescent="0.2">
      <c r="A26" s="158"/>
      <c r="B26" s="157"/>
      <c r="C26" s="157"/>
      <c r="D26" s="157"/>
      <c r="E26" s="157"/>
      <c r="F26" s="157"/>
      <c r="G26" s="157"/>
      <c r="H26" s="157"/>
      <c r="I26" s="157"/>
      <c r="J26" s="157"/>
      <c r="K26" s="157"/>
    </row>
    <row r="27" spans="1:11" x14ac:dyDescent="0.2">
      <c r="A27" s="158"/>
      <c r="B27" s="157"/>
      <c r="C27" s="157"/>
      <c r="D27" s="157"/>
      <c r="E27" s="78"/>
      <c r="F27" s="78"/>
      <c r="G27" s="78"/>
      <c r="H27" s="157"/>
      <c r="I27" s="157"/>
      <c r="J27" s="157"/>
      <c r="K27" s="157"/>
    </row>
    <row r="28" spans="1:11" x14ac:dyDescent="0.2">
      <c r="A28" s="158"/>
      <c r="B28" s="157"/>
      <c r="C28" s="157"/>
      <c r="D28" s="157"/>
      <c r="E28" s="78"/>
      <c r="F28" s="78"/>
      <c r="G28" s="78"/>
      <c r="H28" s="157"/>
      <c r="I28" s="157"/>
      <c r="J28" s="157"/>
      <c r="K28" s="157"/>
    </row>
    <row r="29" spans="1:11" x14ac:dyDescent="0.2">
      <c r="A29" s="158"/>
      <c r="B29" s="157"/>
      <c r="C29" s="157"/>
      <c r="D29" s="157"/>
      <c r="E29" s="78"/>
      <c r="F29" s="78"/>
      <c r="G29" s="78"/>
      <c r="H29" s="157"/>
      <c r="I29" s="157"/>
      <c r="J29" s="157"/>
      <c r="K29" s="157"/>
    </row>
    <row r="30" spans="1:11" x14ac:dyDescent="0.2">
      <c r="A30" s="158"/>
      <c r="B30" s="157"/>
      <c r="C30" s="157"/>
      <c r="D30" s="157"/>
      <c r="E30" s="78"/>
      <c r="F30" s="78"/>
      <c r="G30" s="78"/>
      <c r="H30" s="157"/>
      <c r="I30" s="157"/>
      <c r="J30" s="157"/>
      <c r="K30" s="157"/>
    </row>
    <row r="31" spans="1:11" x14ac:dyDescent="0.2">
      <c r="A31" s="158"/>
      <c r="B31" s="229"/>
      <c r="C31" s="157"/>
      <c r="D31" s="229"/>
      <c r="E31" s="78"/>
      <c r="F31" s="78"/>
      <c r="G31" s="78"/>
      <c r="H31" s="229"/>
      <c r="I31" s="229"/>
      <c r="J31" s="229"/>
      <c r="K31" s="229"/>
    </row>
    <row r="32" spans="1:11" x14ac:dyDescent="0.2">
      <c r="A32" s="158"/>
      <c r="B32" s="157"/>
      <c r="C32" s="157"/>
      <c r="D32" s="157"/>
      <c r="E32" s="78"/>
      <c r="F32" s="78"/>
      <c r="G32" s="78"/>
      <c r="H32" s="157"/>
      <c r="I32" s="157"/>
      <c r="J32" s="157"/>
      <c r="K32" s="157"/>
    </row>
    <row r="33" spans="1:11" x14ac:dyDescent="0.2">
      <c r="A33" s="158"/>
      <c r="B33" s="157"/>
      <c r="C33" s="157"/>
      <c r="D33" s="157"/>
      <c r="E33" s="78"/>
      <c r="F33" s="78"/>
      <c r="G33" s="78"/>
      <c r="H33" s="157"/>
      <c r="I33" s="157"/>
      <c r="J33" s="157"/>
      <c r="K33" s="157"/>
    </row>
    <row r="34" spans="1:11" x14ac:dyDescent="0.2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</row>
    <row r="35" spans="1:11" x14ac:dyDescent="0.2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</row>
    <row r="36" spans="1:11" x14ac:dyDescent="0.2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</row>
  </sheetData>
  <mergeCells count="1">
    <mergeCell ref="A20:A21"/>
  </mergeCells>
  <pageMargins left="0.66" right="0.23622047244094491" top="0.9055118110236221" bottom="0.43307086614173229" header="0.31496062992125984" footer="0.43307086614173229"/>
  <pageSetup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97"/>
  <sheetViews>
    <sheetView zoomScale="120" zoomScaleNormal="120" workbookViewId="0">
      <selection activeCell="H10" sqref="H10"/>
    </sheetView>
  </sheetViews>
  <sheetFormatPr baseColWidth="10" defaultRowHeight="14.3" x14ac:dyDescent="0.25"/>
  <cols>
    <col min="1" max="1" width="65" customWidth="1"/>
    <col min="2" max="4" width="16.375" customWidth="1"/>
    <col min="5" max="5" width="1.75" customWidth="1"/>
    <col min="7" max="7" width="5.75" customWidth="1"/>
    <col min="8" max="8" width="13.75" bestFit="1" customWidth="1"/>
  </cols>
  <sheetData>
    <row r="1" spans="1:8" ht="13.6" customHeight="1" x14ac:dyDescent="0.25">
      <c r="A1" s="439" t="s">
        <v>499</v>
      </c>
      <c r="B1" s="440"/>
      <c r="C1" s="440"/>
      <c r="D1" s="441"/>
      <c r="E1" s="41"/>
    </row>
    <row r="2" spans="1:8" ht="13.6" customHeight="1" x14ac:dyDescent="0.25">
      <c r="A2" s="455" t="s">
        <v>426</v>
      </c>
      <c r="B2" s="456"/>
      <c r="C2" s="456"/>
      <c r="D2" s="457"/>
      <c r="E2" s="41"/>
    </row>
    <row r="3" spans="1:8" ht="11.25" customHeight="1" x14ac:dyDescent="0.25">
      <c r="A3" s="442" t="s">
        <v>421</v>
      </c>
      <c r="B3" s="443"/>
      <c r="C3" s="443"/>
      <c r="D3" s="444"/>
      <c r="E3" s="41"/>
    </row>
    <row r="4" spans="1:8" ht="11.25" customHeight="1" x14ac:dyDescent="0.25">
      <c r="A4" s="445" t="s">
        <v>469</v>
      </c>
      <c r="B4" s="446"/>
      <c r="C4" s="446"/>
      <c r="D4" s="447"/>
      <c r="E4" s="42"/>
    </row>
    <row r="5" spans="1:8" ht="11.25" customHeight="1" x14ac:dyDescent="0.25">
      <c r="A5" s="448" t="s">
        <v>0</v>
      </c>
      <c r="B5" s="449"/>
      <c r="C5" s="449"/>
      <c r="D5" s="450"/>
      <c r="E5" s="41"/>
    </row>
    <row r="6" spans="1:8" ht="3.75" customHeight="1" thickBot="1" x14ac:dyDescent="0.3">
      <c r="A6" s="89"/>
      <c r="B6" s="90"/>
      <c r="C6" s="90"/>
      <c r="D6" s="91"/>
      <c r="E6" s="41"/>
    </row>
    <row r="7" spans="1:8" ht="12.1" customHeight="1" x14ac:dyDescent="0.25">
      <c r="A7" s="451" t="s">
        <v>1</v>
      </c>
      <c r="B7" s="357" t="s">
        <v>175</v>
      </c>
      <c r="C7" s="453" t="s">
        <v>177</v>
      </c>
      <c r="D7" s="355" t="s">
        <v>178</v>
      </c>
    </row>
    <row r="8" spans="1:8" ht="12.75" customHeight="1" thickBot="1" x14ac:dyDescent="0.3">
      <c r="A8" s="452"/>
      <c r="B8" s="358" t="s">
        <v>176</v>
      </c>
      <c r="C8" s="454"/>
      <c r="D8" s="356" t="s">
        <v>179</v>
      </c>
    </row>
    <row r="9" spans="1:8" ht="6.8" customHeight="1" x14ac:dyDescent="0.25">
      <c r="A9" s="5"/>
      <c r="B9" s="144"/>
      <c r="C9" s="6"/>
      <c r="D9" s="6"/>
    </row>
    <row r="10" spans="1:8" ht="12.1" customHeight="1" x14ac:dyDescent="0.25">
      <c r="A10" s="45" t="s">
        <v>180</v>
      </c>
      <c r="B10" s="16">
        <f>+B11+B12+B13</f>
        <v>82554882</v>
      </c>
      <c r="C10" s="14">
        <f t="shared" ref="C10:D10" si="0">+C11+C12+C13</f>
        <v>83724728.879999995</v>
      </c>
      <c r="D10" s="14">
        <f t="shared" si="0"/>
        <v>83724728.879999995</v>
      </c>
    </row>
    <row r="11" spans="1:8" ht="12.1" customHeight="1" x14ac:dyDescent="0.25">
      <c r="A11" s="46" t="s">
        <v>181</v>
      </c>
      <c r="B11" s="17">
        <v>18068931</v>
      </c>
      <c r="C11" s="17">
        <v>18068931</v>
      </c>
      <c r="D11" s="17">
        <v>18068931</v>
      </c>
    </row>
    <row r="12" spans="1:8" ht="12.1" customHeight="1" x14ac:dyDescent="0.25">
      <c r="A12" s="46" t="s">
        <v>182</v>
      </c>
      <c r="B12" s="17">
        <v>64485951</v>
      </c>
      <c r="C12" s="17">
        <v>65655797.880000003</v>
      </c>
      <c r="D12" s="17">
        <v>65655797.880000003</v>
      </c>
      <c r="H12" s="64"/>
    </row>
    <row r="13" spans="1:8" ht="12.1" customHeight="1" x14ac:dyDescent="0.25">
      <c r="A13" s="46" t="s">
        <v>183</v>
      </c>
      <c r="B13" s="17">
        <v>0</v>
      </c>
      <c r="C13" s="17">
        <v>0</v>
      </c>
      <c r="D13" s="17">
        <v>0</v>
      </c>
    </row>
    <row r="14" spans="1:8" ht="12.1" customHeight="1" x14ac:dyDescent="0.25">
      <c r="A14" s="45" t="s">
        <v>198</v>
      </c>
      <c r="B14" s="16">
        <f>+B15+B16</f>
        <v>82554882</v>
      </c>
      <c r="C14" s="14">
        <f t="shared" ref="C14:D14" si="1">+C15+C16</f>
        <v>83276766.849999994</v>
      </c>
      <c r="D14" s="14">
        <f t="shared" si="1"/>
        <v>82829732.110000014</v>
      </c>
    </row>
    <row r="15" spans="1:8" ht="12.1" customHeight="1" x14ac:dyDescent="0.25">
      <c r="A15" s="46" t="s">
        <v>184</v>
      </c>
      <c r="B15" s="17">
        <v>18068931</v>
      </c>
      <c r="C15" s="17">
        <v>18039765.789999999</v>
      </c>
      <c r="D15" s="17">
        <v>17993895.789999999</v>
      </c>
    </row>
    <row r="16" spans="1:8" ht="12.75" customHeight="1" x14ac:dyDescent="0.25">
      <c r="A16" s="46" t="s">
        <v>185</v>
      </c>
      <c r="B16" s="17">
        <v>64485951</v>
      </c>
      <c r="C16" s="17">
        <v>65237001.060000002</v>
      </c>
      <c r="D16" s="17">
        <v>64835836.320000008</v>
      </c>
    </row>
    <row r="17" spans="1:6" hidden="1" x14ac:dyDescent="0.25">
      <c r="A17" s="5"/>
      <c r="B17" s="17">
        <f>23864193.21+2587287</f>
        <v>26451480.210000001</v>
      </c>
      <c r="C17" s="15"/>
      <c r="D17" s="15"/>
    </row>
    <row r="18" spans="1:6" x14ac:dyDescent="0.25">
      <c r="A18" s="63" t="s">
        <v>186</v>
      </c>
      <c r="B18" s="16"/>
      <c r="C18" s="14">
        <f>+C19+C20</f>
        <v>0</v>
      </c>
      <c r="D18" s="14">
        <f>+D19+D20</f>
        <v>0</v>
      </c>
    </row>
    <row r="19" spans="1:6" ht="12.1" customHeight="1" x14ac:dyDescent="0.25">
      <c r="A19" s="46" t="s">
        <v>187</v>
      </c>
      <c r="B19" s="381"/>
      <c r="C19" s="17">
        <v>0</v>
      </c>
      <c r="D19" s="17">
        <v>0</v>
      </c>
      <c r="E19" s="4"/>
      <c r="F19" t="s">
        <v>424</v>
      </c>
    </row>
    <row r="20" spans="1:6" ht="12.1" customHeight="1" x14ac:dyDescent="0.25">
      <c r="A20" s="46" t="s">
        <v>188</v>
      </c>
      <c r="B20" s="381"/>
      <c r="C20" s="17">
        <v>0</v>
      </c>
      <c r="D20" s="17">
        <v>0</v>
      </c>
      <c r="E20" s="4"/>
    </row>
    <row r="21" spans="1:6" hidden="1" x14ac:dyDescent="0.25">
      <c r="A21" s="5"/>
      <c r="B21" s="17"/>
      <c r="C21" s="15"/>
      <c r="D21" s="15"/>
      <c r="E21" s="4"/>
    </row>
    <row r="22" spans="1:6" ht="12.1" customHeight="1" x14ac:dyDescent="0.25">
      <c r="A22" s="45" t="s">
        <v>189</v>
      </c>
      <c r="B22" s="16">
        <f>+B10-B14+B18</f>
        <v>0</v>
      </c>
      <c r="C22" s="382">
        <f>+C10-C14+C18</f>
        <v>447962.03000000119</v>
      </c>
      <c r="D22" s="382">
        <f>+D10-D14+D18</f>
        <v>894996.76999998093</v>
      </c>
      <c r="E22" s="4"/>
    </row>
    <row r="23" spans="1:6" hidden="1" x14ac:dyDescent="0.25">
      <c r="A23" s="45"/>
      <c r="B23" s="16">
        <f t="shared" ref="B23" si="2">+B21-B12</f>
        <v>-64485951</v>
      </c>
      <c r="C23" s="383"/>
      <c r="D23" s="384"/>
      <c r="E23" s="4"/>
    </row>
    <row r="24" spans="1:6" x14ac:dyDescent="0.25">
      <c r="A24" s="45" t="s">
        <v>190</v>
      </c>
      <c r="B24" s="16">
        <f>+B22-B13</f>
        <v>0</v>
      </c>
      <c r="C24" s="382">
        <f t="shared" ref="C24:D24" si="3">+C22-C13</f>
        <v>447962.03000000119</v>
      </c>
      <c r="D24" s="382">
        <f t="shared" si="3"/>
        <v>894996.76999998093</v>
      </c>
      <c r="E24" s="4"/>
    </row>
    <row r="25" spans="1:6" ht="1.55" customHeight="1" x14ac:dyDescent="0.25">
      <c r="A25" s="45"/>
      <c r="B25" s="17"/>
      <c r="C25" s="383"/>
      <c r="D25" s="384"/>
      <c r="E25" s="4"/>
    </row>
    <row r="26" spans="1:6" ht="21.75" customHeight="1" x14ac:dyDescent="0.25">
      <c r="A26" s="45" t="s">
        <v>452</v>
      </c>
      <c r="B26" s="16">
        <f>+B24-B18</f>
        <v>0</v>
      </c>
      <c r="C26" s="385">
        <f>+C24-C18</f>
        <v>447962.03000000119</v>
      </c>
      <c r="D26" s="385">
        <f>+D24-D18</f>
        <v>894996.76999998093</v>
      </c>
      <c r="E26" s="4"/>
    </row>
    <row r="27" spans="1:6" ht="5.3" customHeight="1" thickBot="1" x14ac:dyDescent="0.3">
      <c r="A27" s="7"/>
      <c r="B27" s="37"/>
      <c r="C27" s="9"/>
      <c r="D27" s="9"/>
    </row>
    <row r="28" spans="1:6" ht="4.5999999999999996" customHeight="1" thickBot="1" x14ac:dyDescent="0.3">
      <c r="A28" s="462"/>
      <c r="B28" s="463"/>
      <c r="C28" s="464"/>
      <c r="D28" s="465"/>
    </row>
    <row r="29" spans="1:6" ht="14.95" customHeight="1" thickBot="1" x14ac:dyDescent="0.3">
      <c r="A29" s="20" t="s">
        <v>191</v>
      </c>
      <c r="B29" s="38" t="s">
        <v>192</v>
      </c>
      <c r="C29" s="369" t="s">
        <v>177</v>
      </c>
      <c r="D29" s="369" t="s">
        <v>193</v>
      </c>
    </row>
    <row r="30" spans="1:6" ht="7.5" customHeight="1" x14ac:dyDescent="0.25">
      <c r="A30" s="5"/>
      <c r="B30" s="144"/>
      <c r="C30" s="6"/>
      <c r="D30" s="6"/>
    </row>
    <row r="31" spans="1:6" ht="12.1" customHeight="1" x14ac:dyDescent="0.25">
      <c r="A31" s="45" t="s">
        <v>194</v>
      </c>
      <c r="B31" s="16">
        <f>+B32+B33</f>
        <v>0</v>
      </c>
      <c r="C31" s="16">
        <f t="shared" ref="C31:D31" si="4">+C32+C33</f>
        <v>0</v>
      </c>
      <c r="D31" s="16">
        <f t="shared" si="4"/>
        <v>0</v>
      </c>
    </row>
    <row r="32" spans="1:6" ht="12.1" customHeight="1" x14ac:dyDescent="0.25">
      <c r="A32" s="46" t="s">
        <v>195</v>
      </c>
      <c r="B32" s="17">
        <v>0</v>
      </c>
      <c r="C32" s="17">
        <v>0</v>
      </c>
      <c r="D32" s="17">
        <v>0</v>
      </c>
    </row>
    <row r="33" spans="1:4" ht="12.1" customHeight="1" x14ac:dyDescent="0.25">
      <c r="A33" s="46" t="s">
        <v>196</v>
      </c>
      <c r="B33" s="17">
        <v>0</v>
      </c>
      <c r="C33" s="17">
        <v>0</v>
      </c>
      <c r="D33" s="17">
        <v>0</v>
      </c>
    </row>
    <row r="34" spans="1:4" ht="2.25" customHeight="1" x14ac:dyDescent="0.25">
      <c r="A34" s="45"/>
      <c r="B34" s="17"/>
      <c r="C34" s="15"/>
      <c r="D34" s="15"/>
    </row>
    <row r="35" spans="1:4" ht="12.1" customHeight="1" x14ac:dyDescent="0.25">
      <c r="A35" s="45" t="s">
        <v>197</v>
      </c>
      <c r="B35" s="16">
        <f t="shared" ref="B35" si="5">+B26+B31</f>
        <v>0</v>
      </c>
      <c r="C35" s="385">
        <f>+C26+C31</f>
        <v>447962.03000000119</v>
      </c>
      <c r="D35" s="385">
        <f>+D26+D31</f>
        <v>894996.76999998093</v>
      </c>
    </row>
    <row r="36" spans="1:4" ht="3.75" customHeight="1" thickBot="1" x14ac:dyDescent="0.3">
      <c r="A36" s="10"/>
      <c r="B36" s="39"/>
      <c r="C36" s="8"/>
      <c r="D36" s="8"/>
    </row>
    <row r="37" spans="1:4" ht="3.1" customHeight="1" thickBot="1" x14ac:dyDescent="0.3">
      <c r="A37" s="47"/>
      <c r="B37" s="48"/>
      <c r="C37" s="48"/>
      <c r="D37" s="49"/>
    </row>
    <row r="38" spans="1:4" ht="12.1" customHeight="1" x14ac:dyDescent="0.25">
      <c r="A38" s="451" t="s">
        <v>191</v>
      </c>
      <c r="B38" s="458" t="s">
        <v>199</v>
      </c>
      <c r="C38" s="460" t="s">
        <v>177</v>
      </c>
      <c r="D38" s="96" t="s">
        <v>178</v>
      </c>
    </row>
    <row r="39" spans="1:4" ht="12.1" customHeight="1" thickBot="1" x14ac:dyDescent="0.3">
      <c r="A39" s="452"/>
      <c r="B39" s="459"/>
      <c r="C39" s="461"/>
      <c r="D39" s="97" t="s">
        <v>193</v>
      </c>
    </row>
    <row r="40" spans="1:4" ht="7.5" customHeight="1" x14ac:dyDescent="0.25">
      <c r="A40" s="11"/>
      <c r="B40" s="40"/>
      <c r="C40" s="12"/>
      <c r="D40" s="12"/>
    </row>
    <row r="41" spans="1:4" x14ac:dyDescent="0.25">
      <c r="A41" s="50" t="s">
        <v>200</v>
      </c>
      <c r="B41" s="26">
        <f>+B42+B43</f>
        <v>0</v>
      </c>
      <c r="C41" s="18">
        <f t="shared" ref="C41:D41" si="6">+C42+C43</f>
        <v>0</v>
      </c>
      <c r="D41" s="18">
        <f t="shared" si="6"/>
        <v>0</v>
      </c>
    </row>
    <row r="42" spans="1:4" ht="12.1" customHeight="1" x14ac:dyDescent="0.25">
      <c r="A42" s="46" t="s">
        <v>201</v>
      </c>
      <c r="B42" s="17">
        <v>0</v>
      </c>
      <c r="C42" s="17">
        <v>0</v>
      </c>
      <c r="D42" s="17">
        <v>0</v>
      </c>
    </row>
    <row r="43" spans="1:4" ht="12.75" customHeight="1" x14ac:dyDescent="0.25">
      <c r="A43" s="46" t="s">
        <v>202</v>
      </c>
      <c r="B43" s="17">
        <v>0</v>
      </c>
      <c r="C43" s="17">
        <v>0</v>
      </c>
      <c r="D43" s="17">
        <v>0</v>
      </c>
    </row>
    <row r="44" spans="1:4" ht="12.1" customHeight="1" x14ac:dyDescent="0.25">
      <c r="A44" s="50" t="s">
        <v>203</v>
      </c>
      <c r="B44" s="26">
        <f>+B45+B46</f>
        <v>0</v>
      </c>
      <c r="C44" s="26">
        <f t="shared" ref="C44:D44" si="7">+C45+C46</f>
        <v>0</v>
      </c>
      <c r="D44" s="26">
        <f t="shared" si="7"/>
        <v>0</v>
      </c>
    </row>
    <row r="45" spans="1:4" ht="12.1" customHeight="1" x14ac:dyDescent="0.25">
      <c r="A45" s="46" t="s">
        <v>204</v>
      </c>
      <c r="B45" s="17">
        <v>0</v>
      </c>
      <c r="C45" s="17">
        <v>0</v>
      </c>
      <c r="D45" s="17">
        <v>0</v>
      </c>
    </row>
    <row r="46" spans="1:4" ht="12.1" customHeight="1" x14ac:dyDescent="0.25">
      <c r="A46" s="46" t="s">
        <v>205</v>
      </c>
      <c r="B46" s="17">
        <v>0</v>
      </c>
      <c r="C46" s="17">
        <v>0</v>
      </c>
      <c r="D46" s="17">
        <v>0</v>
      </c>
    </row>
    <row r="47" spans="1:4" hidden="1" x14ac:dyDescent="0.25">
      <c r="A47" s="50"/>
      <c r="B47" s="17">
        <v>0</v>
      </c>
      <c r="C47" s="17">
        <v>0</v>
      </c>
      <c r="D47" s="17">
        <v>0</v>
      </c>
    </row>
    <row r="48" spans="1:4" ht="12.1" customHeight="1" x14ac:dyDescent="0.25">
      <c r="A48" s="50" t="s">
        <v>206</v>
      </c>
      <c r="B48" s="26">
        <f>+B41-B44</f>
        <v>0</v>
      </c>
      <c r="C48" s="26">
        <f t="shared" ref="C48:D48" si="8">+C41-C44</f>
        <v>0</v>
      </c>
      <c r="D48" s="26">
        <f t="shared" si="8"/>
        <v>0</v>
      </c>
    </row>
    <row r="49" spans="1:4" ht="6.8" customHeight="1" thickBot="1" x14ac:dyDescent="0.3">
      <c r="A49" s="25"/>
      <c r="B49" s="27"/>
      <c r="C49" s="27"/>
      <c r="D49" s="27"/>
    </row>
    <row r="50" spans="1:4" ht="4.5999999999999996" customHeight="1" thickBot="1" x14ac:dyDescent="0.3">
      <c r="A50" s="47"/>
      <c r="B50" s="48"/>
      <c r="C50" s="48"/>
      <c r="D50" s="49"/>
    </row>
    <row r="51" spans="1:4" ht="12.1" customHeight="1" x14ac:dyDescent="0.25">
      <c r="A51" s="451" t="s">
        <v>191</v>
      </c>
      <c r="B51" s="359" t="s">
        <v>175</v>
      </c>
      <c r="C51" s="460" t="s">
        <v>177</v>
      </c>
      <c r="D51" s="96" t="s">
        <v>178</v>
      </c>
    </row>
    <row r="52" spans="1:4" ht="12.1" customHeight="1" thickBot="1" x14ac:dyDescent="0.3">
      <c r="A52" s="452"/>
      <c r="B52" s="360" t="s">
        <v>192</v>
      </c>
      <c r="C52" s="461"/>
      <c r="D52" s="97" t="s">
        <v>193</v>
      </c>
    </row>
    <row r="53" spans="1:4" ht="5.95" customHeight="1" x14ac:dyDescent="0.25">
      <c r="A53" s="23"/>
      <c r="B53" s="24"/>
      <c r="C53" s="12"/>
      <c r="D53" s="12"/>
    </row>
    <row r="54" spans="1:4" ht="12.1" customHeight="1" x14ac:dyDescent="0.25">
      <c r="A54" s="24" t="s">
        <v>207</v>
      </c>
      <c r="B54" s="17">
        <f>B11</f>
        <v>18068931</v>
      </c>
      <c r="C54" s="17">
        <f t="shared" ref="C54:D54" si="9">C11</f>
        <v>18068931</v>
      </c>
      <c r="D54" s="17">
        <f t="shared" si="9"/>
        <v>18068931</v>
      </c>
    </row>
    <row r="55" spans="1:4" ht="12.1" hidden="1" customHeight="1" x14ac:dyDescent="0.25">
      <c r="A55" s="24"/>
      <c r="B55" s="17"/>
      <c r="C55" s="17"/>
      <c r="D55" s="17"/>
    </row>
    <row r="56" spans="1:4" ht="12.75" customHeight="1" x14ac:dyDescent="0.25">
      <c r="A56" s="3" t="s">
        <v>208</v>
      </c>
      <c r="B56" s="22">
        <f>+B57-B58</f>
        <v>0</v>
      </c>
      <c r="C56" s="22">
        <f t="shared" ref="C56:D56" si="10">+C57-C58</f>
        <v>0</v>
      </c>
      <c r="D56" s="22">
        <f t="shared" si="10"/>
        <v>0</v>
      </c>
    </row>
    <row r="57" spans="1:4" ht="12.1" customHeight="1" x14ac:dyDescent="0.25">
      <c r="A57" s="51" t="s">
        <v>201</v>
      </c>
      <c r="B57" s="17">
        <v>0</v>
      </c>
      <c r="C57" s="17">
        <v>0</v>
      </c>
      <c r="D57" s="17">
        <v>0</v>
      </c>
    </row>
    <row r="58" spans="1:4" ht="12.1" customHeight="1" x14ac:dyDescent="0.25">
      <c r="A58" s="52" t="s">
        <v>204</v>
      </c>
      <c r="B58" s="17">
        <v>0</v>
      </c>
      <c r="C58" s="17">
        <v>0</v>
      </c>
      <c r="D58" s="17">
        <v>0</v>
      </c>
    </row>
    <row r="59" spans="1:4" ht="12.1" hidden="1" customHeight="1" x14ac:dyDescent="0.25">
      <c r="A59" s="53"/>
      <c r="B59" s="17"/>
      <c r="C59" s="17"/>
      <c r="D59" s="17"/>
    </row>
    <row r="60" spans="1:4" ht="11.25" customHeight="1" x14ac:dyDescent="0.25">
      <c r="A60" s="53" t="s">
        <v>184</v>
      </c>
      <c r="B60" s="17">
        <f>B15</f>
        <v>18068931</v>
      </c>
      <c r="C60" s="17">
        <f>C15</f>
        <v>18039765.789999999</v>
      </c>
      <c r="D60" s="17">
        <f>D15</f>
        <v>17993895.789999999</v>
      </c>
    </row>
    <row r="61" spans="1:4" ht="12.1" hidden="1" customHeight="1" x14ac:dyDescent="0.25">
      <c r="A61" s="53"/>
      <c r="B61" s="19"/>
      <c r="C61" s="19"/>
      <c r="D61" s="19"/>
    </row>
    <row r="62" spans="1:4" ht="12.1" customHeight="1" x14ac:dyDescent="0.25">
      <c r="A62" s="54" t="s">
        <v>187</v>
      </c>
      <c r="B62" s="381"/>
      <c r="C62" s="17">
        <v>0</v>
      </c>
      <c r="D62" s="17">
        <v>0</v>
      </c>
    </row>
    <row r="63" spans="1:4" ht="1.55" customHeight="1" x14ac:dyDescent="0.25">
      <c r="A63" s="53"/>
      <c r="B63" s="19"/>
      <c r="C63" s="19"/>
      <c r="D63" s="19"/>
    </row>
    <row r="64" spans="1:4" ht="12.75" customHeight="1" x14ac:dyDescent="0.25">
      <c r="A64" s="55" t="s">
        <v>209</v>
      </c>
      <c r="B64" s="26">
        <f>+B54+B56-B60+B62</f>
        <v>0</v>
      </c>
      <c r="C64" s="386">
        <f>+C54+C56-C60+C62</f>
        <v>29165.210000000894</v>
      </c>
      <c r="D64" s="386">
        <f>+D54+D56-D60+D62</f>
        <v>75035.210000000894</v>
      </c>
    </row>
    <row r="65" spans="1:4" ht="0.7" customHeight="1" x14ac:dyDescent="0.25">
      <c r="A65" s="56"/>
      <c r="B65" s="26"/>
      <c r="C65" s="386"/>
      <c r="D65" s="386"/>
    </row>
    <row r="66" spans="1:4" ht="21.75" x14ac:dyDescent="0.25">
      <c r="A66" s="55" t="s">
        <v>210</v>
      </c>
      <c r="B66" s="26">
        <f>+B64-B56</f>
        <v>0</v>
      </c>
      <c r="C66" s="386">
        <f>C64-C56</f>
        <v>29165.210000000894</v>
      </c>
      <c r="D66" s="386">
        <f>D64-D56</f>
        <v>75035.210000000894</v>
      </c>
    </row>
    <row r="67" spans="1:4" ht="3.75" customHeight="1" thickBot="1" x14ac:dyDescent="0.3">
      <c r="A67" s="25"/>
      <c r="B67" s="13"/>
      <c r="C67" s="13"/>
      <c r="D67" s="13"/>
    </row>
    <row r="68" spans="1:4" ht="4.5999999999999996" customHeight="1" thickBot="1" x14ac:dyDescent="0.3">
      <c r="A68" s="47"/>
      <c r="B68" s="48"/>
      <c r="C68" s="48"/>
      <c r="D68" s="49"/>
    </row>
    <row r="69" spans="1:4" ht="12.1" customHeight="1" x14ac:dyDescent="0.25">
      <c r="A69" s="451" t="s">
        <v>191</v>
      </c>
      <c r="B69" s="458" t="s">
        <v>199</v>
      </c>
      <c r="C69" s="460" t="s">
        <v>177</v>
      </c>
      <c r="D69" s="96" t="s">
        <v>178</v>
      </c>
    </row>
    <row r="70" spans="1:4" ht="12.1" customHeight="1" thickBot="1" x14ac:dyDescent="0.3">
      <c r="A70" s="452"/>
      <c r="B70" s="459"/>
      <c r="C70" s="461"/>
      <c r="D70" s="97" t="s">
        <v>193</v>
      </c>
    </row>
    <row r="71" spans="1:4" ht="8.35" customHeight="1" x14ac:dyDescent="0.25">
      <c r="A71" s="23"/>
      <c r="B71" s="40"/>
      <c r="C71" s="12"/>
      <c r="D71" s="12"/>
    </row>
    <row r="72" spans="1:4" ht="13.6" customHeight="1" x14ac:dyDescent="0.25">
      <c r="A72" s="11" t="s">
        <v>182</v>
      </c>
      <c r="B72" s="17">
        <f>B12</f>
        <v>64485951</v>
      </c>
      <c r="C72" s="17">
        <f>C12</f>
        <v>65655797.880000003</v>
      </c>
      <c r="D72" s="17">
        <f t="shared" ref="D72" si="11">D12</f>
        <v>65655797.880000003</v>
      </c>
    </row>
    <row r="73" spans="1:4" ht="12.1" hidden="1" customHeight="1" x14ac:dyDescent="0.25">
      <c r="A73" s="11"/>
      <c r="B73" s="17">
        <v>0</v>
      </c>
      <c r="C73" s="17">
        <v>0</v>
      </c>
      <c r="D73" s="17">
        <v>0</v>
      </c>
    </row>
    <row r="74" spans="1:4" ht="21.75" x14ac:dyDescent="0.25">
      <c r="A74" s="57" t="s">
        <v>450</v>
      </c>
      <c r="B74" s="22">
        <f>+B75-B76</f>
        <v>0</v>
      </c>
      <c r="C74" s="22">
        <f>+C75-C76</f>
        <v>0</v>
      </c>
      <c r="D74" s="22">
        <f t="shared" ref="D74" si="12">+D75-D76</f>
        <v>0</v>
      </c>
    </row>
    <row r="75" spans="1:4" ht="12.75" customHeight="1" x14ac:dyDescent="0.25">
      <c r="A75" s="46" t="s">
        <v>202</v>
      </c>
      <c r="B75" s="17">
        <v>0</v>
      </c>
      <c r="C75" s="17">
        <v>0</v>
      </c>
      <c r="D75" s="17">
        <v>0</v>
      </c>
    </row>
    <row r="76" spans="1:4" ht="12.75" customHeight="1" x14ac:dyDescent="0.25">
      <c r="A76" s="58" t="s">
        <v>205</v>
      </c>
      <c r="B76" s="17">
        <v>0</v>
      </c>
      <c r="C76" s="17">
        <v>0</v>
      </c>
      <c r="D76" s="17">
        <v>0</v>
      </c>
    </row>
    <row r="77" spans="1:4" ht="12.1" hidden="1" customHeight="1" x14ac:dyDescent="0.25">
      <c r="A77" s="59"/>
      <c r="B77" s="22"/>
      <c r="C77" s="22"/>
      <c r="D77" s="22"/>
    </row>
    <row r="78" spans="1:4" ht="12.75" customHeight="1" x14ac:dyDescent="0.25">
      <c r="A78" s="59" t="s">
        <v>211</v>
      </c>
      <c r="B78" s="17">
        <f>B16</f>
        <v>64485951</v>
      </c>
      <c r="C78" s="17">
        <f>C16</f>
        <v>65237001.060000002</v>
      </c>
      <c r="D78" s="17">
        <f>D16</f>
        <v>64835836.320000008</v>
      </c>
    </row>
    <row r="79" spans="1:4" hidden="1" x14ac:dyDescent="0.25">
      <c r="A79" s="59"/>
      <c r="B79" s="17"/>
      <c r="C79" s="17"/>
      <c r="D79" s="17"/>
    </row>
    <row r="80" spans="1:4" ht="12.75" customHeight="1" x14ac:dyDescent="0.25">
      <c r="A80" s="57" t="s">
        <v>188</v>
      </c>
      <c r="B80" s="381"/>
      <c r="C80" s="17">
        <f>C20</f>
        <v>0</v>
      </c>
      <c r="D80" s="17">
        <f>D20</f>
        <v>0</v>
      </c>
    </row>
    <row r="81" spans="1:9" ht="1.55" customHeight="1" x14ac:dyDescent="0.25">
      <c r="A81" s="59"/>
      <c r="B81" s="22"/>
      <c r="C81" s="19"/>
      <c r="D81" s="19"/>
    </row>
    <row r="82" spans="1:9" x14ac:dyDescent="0.25">
      <c r="A82" s="60" t="s">
        <v>212</v>
      </c>
      <c r="B82" s="26">
        <f>+B72+B74-B78+B80</f>
        <v>0</v>
      </c>
      <c r="C82" s="386">
        <f>+C72+C74-C78+C80</f>
        <v>418796.8200000003</v>
      </c>
      <c r="D82" s="386">
        <f>+D72+D74-D78+D80</f>
        <v>819961.55999999493</v>
      </c>
    </row>
    <row r="83" spans="1:9" ht="0.7" customHeight="1" x14ac:dyDescent="0.25">
      <c r="A83" s="61"/>
      <c r="B83" s="26"/>
      <c r="C83" s="386"/>
      <c r="D83" s="386"/>
    </row>
    <row r="84" spans="1:9" ht="22.45" thickBot="1" x14ac:dyDescent="0.3">
      <c r="A84" s="62" t="s">
        <v>451</v>
      </c>
      <c r="B84" s="26">
        <f>+B82-B74</f>
        <v>0</v>
      </c>
      <c r="C84" s="386">
        <f>+C82-C74</f>
        <v>418796.8200000003</v>
      </c>
      <c r="D84" s="386">
        <f t="shared" ref="D84" si="13">+D82-D74</f>
        <v>819961.55999999493</v>
      </c>
    </row>
    <row r="85" spans="1:9" ht="3.75" customHeight="1" thickBot="1" x14ac:dyDescent="0.3">
      <c r="A85" s="25"/>
      <c r="B85" s="146"/>
      <c r="C85" s="146"/>
      <c r="D85" s="147"/>
    </row>
    <row r="86" spans="1:9" x14ac:dyDescent="0.25">
      <c r="C86" s="64"/>
      <c r="D86" s="64" t="s">
        <v>425</v>
      </c>
    </row>
    <row r="87" spans="1:9" x14ac:dyDescent="0.25">
      <c r="C87" s="64"/>
      <c r="D87" s="64"/>
    </row>
    <row r="88" spans="1:9" ht="32.299999999999997" customHeight="1" x14ac:dyDescent="0.25">
      <c r="C88" s="64"/>
      <c r="D88" s="64"/>
    </row>
    <row r="89" spans="1:9" ht="18.7" customHeight="1" x14ac:dyDescent="0.25"/>
    <row r="90" spans="1:9" x14ac:dyDescent="0.25">
      <c r="A90" s="43"/>
      <c r="B90" s="44"/>
      <c r="C90" s="33"/>
      <c r="D90" s="31"/>
      <c r="E90" s="31"/>
      <c r="F90" s="31"/>
      <c r="G90" s="31"/>
      <c r="H90" s="31"/>
      <c r="I90" s="31"/>
    </row>
    <row r="91" spans="1:9" x14ac:dyDescent="0.25">
      <c r="A91" s="43"/>
      <c r="B91" s="44"/>
      <c r="C91" s="33"/>
      <c r="D91" s="33"/>
      <c r="E91" s="33"/>
      <c r="F91" s="33"/>
      <c r="G91" s="32"/>
      <c r="H91" s="32"/>
      <c r="I91" s="32"/>
    </row>
    <row r="92" spans="1:9" x14ac:dyDescent="0.25">
      <c r="A92" s="32"/>
      <c r="B92" t="s">
        <v>425</v>
      </c>
      <c r="D92" s="33"/>
      <c r="E92" s="33"/>
      <c r="F92" s="33"/>
      <c r="G92" s="32"/>
      <c r="H92" s="32"/>
      <c r="I92" s="32"/>
    </row>
    <row r="93" spans="1:9" x14ac:dyDescent="0.25">
      <c r="A93" s="32"/>
      <c r="B93" s="32"/>
      <c r="C93" s="32"/>
      <c r="D93" s="33"/>
      <c r="E93" s="33"/>
      <c r="F93" s="33"/>
      <c r="G93" s="32"/>
      <c r="H93" s="32"/>
      <c r="I93" s="32"/>
    </row>
    <row r="94" spans="1:9" x14ac:dyDescent="0.25">
      <c r="A94" s="32"/>
      <c r="B94" s="32"/>
      <c r="D94" s="32"/>
      <c r="E94" s="33"/>
      <c r="F94" s="33"/>
      <c r="G94" s="32"/>
      <c r="H94" s="32"/>
      <c r="I94" s="32"/>
    </row>
    <row r="95" spans="1:9" x14ac:dyDescent="0.25">
      <c r="A95" s="32"/>
      <c r="B95" s="32"/>
      <c r="D95" s="32"/>
      <c r="E95" s="33"/>
      <c r="F95" s="33"/>
      <c r="G95" s="34"/>
      <c r="H95" s="34"/>
      <c r="I95" s="34"/>
    </row>
    <row r="96" spans="1:9" x14ac:dyDescent="0.25">
      <c r="A96" s="32"/>
      <c r="B96" s="32"/>
      <c r="C96" s="32"/>
      <c r="D96" s="33"/>
      <c r="E96" s="33"/>
      <c r="F96" s="33"/>
      <c r="G96" s="32"/>
      <c r="H96" s="32"/>
      <c r="I96" s="32"/>
    </row>
    <row r="97" spans="1:9" x14ac:dyDescent="0.25">
      <c r="A97" s="32"/>
      <c r="B97" s="32"/>
      <c r="C97" s="32"/>
      <c r="D97" s="33"/>
      <c r="E97" s="33"/>
      <c r="F97" s="33"/>
      <c r="G97" s="32"/>
      <c r="H97" s="32"/>
      <c r="I97" s="32"/>
    </row>
  </sheetData>
  <mergeCells count="16">
    <mergeCell ref="A69:A70"/>
    <mergeCell ref="B69:B70"/>
    <mergeCell ref="C69:C70"/>
    <mergeCell ref="A28:D28"/>
    <mergeCell ref="A38:A39"/>
    <mergeCell ref="B38:B39"/>
    <mergeCell ref="C38:C39"/>
    <mergeCell ref="A51:A52"/>
    <mergeCell ref="C51:C52"/>
    <mergeCell ref="A1:D1"/>
    <mergeCell ref="A3:D3"/>
    <mergeCell ref="A4:D4"/>
    <mergeCell ref="A5:D5"/>
    <mergeCell ref="A7:A8"/>
    <mergeCell ref="C7:C8"/>
    <mergeCell ref="A2:D2"/>
  </mergeCells>
  <pageMargins left="0.65" right="0.19685039370078741" top="0.70866141732283472" bottom="0.15748031496062992" header="0.19685039370078741" footer="0.31496062992125984"/>
  <pageSetup scale="82" fitToHeight="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K87"/>
  <sheetViews>
    <sheetView zoomScale="120" zoomScaleNormal="120" workbookViewId="0">
      <selection activeCell="E27" sqref="E27"/>
    </sheetView>
  </sheetViews>
  <sheetFormatPr baseColWidth="10" defaultColWidth="11.375" defaultRowHeight="11.55" x14ac:dyDescent="0.2"/>
  <cols>
    <col min="1" max="1" width="2.25" style="200" customWidth="1"/>
    <col min="2" max="2" width="2.625" style="200" customWidth="1"/>
    <col min="3" max="3" width="51.125" style="200" customWidth="1"/>
    <col min="4" max="8" width="13" style="200" customWidth="1"/>
    <col min="9" max="9" width="11.875" style="200" customWidth="1"/>
    <col min="10" max="10" width="6.875" style="200" customWidth="1"/>
    <col min="11" max="11" width="12.75" style="200" bestFit="1" customWidth="1"/>
    <col min="12" max="16384" width="11.375" style="200"/>
  </cols>
  <sheetData>
    <row r="1" spans="1:9" ht="13.6" customHeight="1" x14ac:dyDescent="0.2">
      <c r="A1" s="361"/>
      <c r="B1" s="362"/>
      <c r="C1" s="159"/>
      <c r="D1" s="177" t="s">
        <v>499</v>
      </c>
      <c r="E1" s="159"/>
      <c r="F1" s="159"/>
      <c r="G1" s="159"/>
      <c r="H1" s="159"/>
      <c r="I1" s="363"/>
    </row>
    <row r="2" spans="1:9" ht="13.6" customHeight="1" x14ac:dyDescent="0.2">
      <c r="A2" s="390"/>
      <c r="B2" s="391"/>
      <c r="C2" s="35"/>
      <c r="D2" s="405" t="s">
        <v>426</v>
      </c>
      <c r="E2" s="35"/>
      <c r="F2" s="35"/>
      <c r="G2" s="35"/>
      <c r="H2" s="35"/>
      <c r="I2" s="392"/>
    </row>
    <row r="3" spans="1:9" ht="13.6" customHeight="1" x14ac:dyDescent="0.2">
      <c r="A3" s="284"/>
      <c r="B3" s="35"/>
      <c r="C3" s="35"/>
      <c r="D3" s="364" t="s">
        <v>423</v>
      </c>
      <c r="E3" s="35"/>
      <c r="F3" s="35"/>
      <c r="G3" s="35"/>
      <c r="H3" s="35"/>
      <c r="I3" s="285"/>
    </row>
    <row r="4" spans="1:9" ht="13.6" customHeight="1" x14ac:dyDescent="0.2">
      <c r="A4" s="284"/>
      <c r="B4" s="35"/>
      <c r="C4" s="35"/>
      <c r="D4" s="66" t="s">
        <v>469</v>
      </c>
      <c r="E4" s="35"/>
      <c r="F4" s="35"/>
      <c r="G4" s="35"/>
      <c r="H4" s="35"/>
      <c r="I4" s="285"/>
    </row>
    <row r="5" spans="1:9" ht="11.25" customHeight="1" thickBot="1" x14ac:dyDescent="0.25">
      <c r="A5" s="286"/>
      <c r="B5" s="176"/>
      <c r="C5" s="176"/>
      <c r="D5" s="370" t="s">
        <v>0</v>
      </c>
      <c r="E5" s="176"/>
      <c r="F5" s="176"/>
      <c r="G5" s="176"/>
      <c r="H5" s="176"/>
      <c r="I5" s="287"/>
    </row>
    <row r="6" spans="1:9" ht="14.1" customHeight="1" thickBot="1" x14ac:dyDescent="0.25">
      <c r="A6" s="466"/>
      <c r="B6" s="467"/>
      <c r="C6" s="468"/>
      <c r="D6" s="469" t="s">
        <v>213</v>
      </c>
      <c r="E6" s="470"/>
      <c r="F6" s="470"/>
      <c r="G6" s="470"/>
      <c r="H6" s="471"/>
      <c r="I6" s="472" t="s">
        <v>453</v>
      </c>
    </row>
    <row r="7" spans="1:9" ht="12.1" customHeight="1" x14ac:dyDescent="0.2">
      <c r="A7" s="475" t="s">
        <v>191</v>
      </c>
      <c r="B7" s="476"/>
      <c r="C7" s="477"/>
      <c r="D7" s="472" t="s">
        <v>215</v>
      </c>
      <c r="E7" s="483" t="s">
        <v>216</v>
      </c>
      <c r="F7" s="472" t="s">
        <v>217</v>
      </c>
      <c r="G7" s="472" t="s">
        <v>177</v>
      </c>
      <c r="H7" s="472" t="s">
        <v>218</v>
      </c>
      <c r="I7" s="473"/>
    </row>
    <row r="8" spans="1:9" ht="11.25" customHeight="1" thickBot="1" x14ac:dyDescent="0.25">
      <c r="A8" s="478" t="s">
        <v>214</v>
      </c>
      <c r="B8" s="479"/>
      <c r="C8" s="480"/>
      <c r="D8" s="474"/>
      <c r="E8" s="484"/>
      <c r="F8" s="474"/>
      <c r="G8" s="474"/>
      <c r="H8" s="474"/>
      <c r="I8" s="474"/>
    </row>
    <row r="9" spans="1:9" ht="12.9" customHeight="1" x14ac:dyDescent="0.2">
      <c r="A9" s="485" t="s">
        <v>219</v>
      </c>
      <c r="B9" s="486"/>
      <c r="C9" s="487"/>
      <c r="D9" s="288"/>
      <c r="E9" s="288"/>
      <c r="F9" s="288"/>
      <c r="G9" s="288"/>
      <c r="H9" s="288"/>
      <c r="I9" s="288"/>
    </row>
    <row r="10" spans="1:9" ht="11.4" customHeight="1" x14ac:dyDescent="0.2">
      <c r="A10" s="367"/>
      <c r="B10" s="481" t="s">
        <v>220</v>
      </c>
      <c r="C10" s="482"/>
      <c r="D10" s="289">
        <v>0</v>
      </c>
      <c r="E10" s="289">
        <v>0</v>
      </c>
      <c r="F10" s="289">
        <v>0</v>
      </c>
      <c r="G10" s="289">
        <v>0</v>
      </c>
      <c r="H10" s="289">
        <v>0</v>
      </c>
      <c r="I10" s="289">
        <f>+H10-D10</f>
        <v>0</v>
      </c>
    </row>
    <row r="11" spans="1:9" ht="11.4" customHeight="1" x14ac:dyDescent="0.2">
      <c r="A11" s="367"/>
      <c r="B11" s="481" t="s">
        <v>221</v>
      </c>
      <c r="C11" s="482"/>
      <c r="D11" s="289">
        <v>0</v>
      </c>
      <c r="E11" s="289">
        <v>0</v>
      </c>
      <c r="F11" s="289">
        <v>0</v>
      </c>
      <c r="G11" s="289">
        <v>0</v>
      </c>
      <c r="H11" s="289">
        <v>0</v>
      </c>
      <c r="I11" s="289">
        <f t="shared" ref="I11:I41" si="0">+H11-D11</f>
        <v>0</v>
      </c>
    </row>
    <row r="12" spans="1:9" ht="11.4" customHeight="1" x14ac:dyDescent="0.2">
      <c r="A12" s="367"/>
      <c r="B12" s="481" t="s">
        <v>222</v>
      </c>
      <c r="C12" s="482"/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f t="shared" si="0"/>
        <v>0</v>
      </c>
    </row>
    <row r="13" spans="1:9" ht="11.4" customHeight="1" x14ac:dyDescent="0.2">
      <c r="A13" s="367"/>
      <c r="B13" s="481" t="s">
        <v>223</v>
      </c>
      <c r="C13" s="482"/>
      <c r="D13" s="289">
        <v>0</v>
      </c>
      <c r="E13" s="289">
        <v>0</v>
      </c>
      <c r="F13" s="289">
        <v>0</v>
      </c>
      <c r="G13" s="289">
        <v>0</v>
      </c>
      <c r="H13" s="289">
        <v>0</v>
      </c>
      <c r="I13" s="289">
        <f t="shared" si="0"/>
        <v>0</v>
      </c>
    </row>
    <row r="14" spans="1:9" ht="11.4" customHeight="1" x14ac:dyDescent="0.2">
      <c r="A14" s="367"/>
      <c r="B14" s="481" t="s">
        <v>224</v>
      </c>
      <c r="C14" s="482"/>
      <c r="D14" s="289">
        <v>0</v>
      </c>
      <c r="E14" s="289">
        <v>0</v>
      </c>
      <c r="F14" s="289">
        <v>0</v>
      </c>
      <c r="G14" s="289">
        <v>0</v>
      </c>
      <c r="H14" s="289">
        <v>0</v>
      </c>
      <c r="I14" s="289">
        <f t="shared" si="0"/>
        <v>0</v>
      </c>
    </row>
    <row r="15" spans="1:9" ht="11.4" customHeight="1" x14ac:dyDescent="0.2">
      <c r="A15" s="367"/>
      <c r="B15" s="481" t="s">
        <v>225</v>
      </c>
      <c r="C15" s="482"/>
      <c r="D15" s="289">
        <v>0</v>
      </c>
      <c r="E15" s="289">
        <v>0</v>
      </c>
      <c r="F15" s="289">
        <v>0</v>
      </c>
      <c r="G15" s="289">
        <v>0</v>
      </c>
      <c r="H15" s="289">
        <v>0</v>
      </c>
      <c r="I15" s="289">
        <f t="shared" si="0"/>
        <v>0</v>
      </c>
    </row>
    <row r="16" spans="1:9" ht="11.4" customHeight="1" x14ac:dyDescent="0.2">
      <c r="A16" s="367"/>
      <c r="B16" s="481" t="s">
        <v>226</v>
      </c>
      <c r="C16" s="482"/>
      <c r="D16" s="289">
        <v>0</v>
      </c>
      <c r="E16" s="289">
        <v>0</v>
      </c>
      <c r="F16" s="289">
        <v>0</v>
      </c>
      <c r="G16" s="289">
        <v>0</v>
      </c>
      <c r="H16" s="289">
        <v>0</v>
      </c>
      <c r="I16" s="289">
        <f t="shared" si="0"/>
        <v>0</v>
      </c>
    </row>
    <row r="17" spans="1:9" ht="11.4" customHeight="1" x14ac:dyDescent="0.2">
      <c r="A17" s="489"/>
      <c r="B17" s="481" t="s">
        <v>227</v>
      </c>
      <c r="C17" s="482"/>
      <c r="D17" s="491">
        <f>SUM(D19:D29)</f>
        <v>0</v>
      </c>
      <c r="E17" s="490">
        <f t="shared" ref="E17:H17" si="1">SUM(E19:E29)</f>
        <v>0</v>
      </c>
      <c r="F17" s="490">
        <f t="shared" si="1"/>
        <v>0</v>
      </c>
      <c r="G17" s="490">
        <f t="shared" si="1"/>
        <v>0</v>
      </c>
      <c r="H17" s="490">
        <f t="shared" si="1"/>
        <v>0</v>
      </c>
      <c r="I17" s="490">
        <f>+H17-D17</f>
        <v>0</v>
      </c>
    </row>
    <row r="18" spans="1:9" ht="11.4" customHeight="1" x14ac:dyDescent="0.2">
      <c r="A18" s="489"/>
      <c r="B18" s="481" t="s">
        <v>228</v>
      </c>
      <c r="C18" s="482"/>
      <c r="D18" s="491"/>
      <c r="E18" s="490"/>
      <c r="F18" s="490"/>
      <c r="G18" s="490"/>
      <c r="H18" s="490"/>
      <c r="I18" s="490"/>
    </row>
    <row r="19" spans="1:9" ht="11.4" customHeight="1" x14ac:dyDescent="0.2">
      <c r="A19" s="367"/>
      <c r="B19" s="365"/>
      <c r="C19" s="366" t="s">
        <v>229</v>
      </c>
      <c r="D19" s="289">
        <v>0</v>
      </c>
      <c r="E19" s="289">
        <v>0</v>
      </c>
      <c r="F19" s="289">
        <v>0</v>
      </c>
      <c r="G19" s="289">
        <v>0</v>
      </c>
      <c r="H19" s="289">
        <v>0</v>
      </c>
      <c r="I19" s="289">
        <f t="shared" si="0"/>
        <v>0</v>
      </c>
    </row>
    <row r="20" spans="1:9" ht="11.4" customHeight="1" x14ac:dyDescent="0.2">
      <c r="A20" s="367"/>
      <c r="B20" s="365"/>
      <c r="C20" s="366" t="s">
        <v>230</v>
      </c>
      <c r="D20" s="289">
        <v>0</v>
      </c>
      <c r="E20" s="289">
        <v>0</v>
      </c>
      <c r="F20" s="289">
        <v>0</v>
      </c>
      <c r="G20" s="289">
        <v>0</v>
      </c>
      <c r="H20" s="289">
        <v>0</v>
      </c>
      <c r="I20" s="289">
        <f t="shared" si="0"/>
        <v>0</v>
      </c>
    </row>
    <row r="21" spans="1:9" ht="11.4" customHeight="1" x14ac:dyDescent="0.2">
      <c r="A21" s="367"/>
      <c r="B21" s="365"/>
      <c r="C21" s="366" t="s">
        <v>231</v>
      </c>
      <c r="D21" s="289">
        <v>0</v>
      </c>
      <c r="E21" s="289">
        <v>0</v>
      </c>
      <c r="F21" s="289">
        <v>0</v>
      </c>
      <c r="G21" s="289">
        <v>0</v>
      </c>
      <c r="H21" s="289">
        <v>0</v>
      </c>
      <c r="I21" s="289">
        <f t="shared" si="0"/>
        <v>0</v>
      </c>
    </row>
    <row r="22" spans="1:9" ht="11.4" customHeight="1" x14ac:dyDescent="0.2">
      <c r="A22" s="367"/>
      <c r="B22" s="365"/>
      <c r="C22" s="366" t="s">
        <v>232</v>
      </c>
      <c r="D22" s="289">
        <v>0</v>
      </c>
      <c r="E22" s="289">
        <v>0</v>
      </c>
      <c r="F22" s="289">
        <v>0</v>
      </c>
      <c r="G22" s="289">
        <v>0</v>
      </c>
      <c r="H22" s="289">
        <v>0</v>
      </c>
      <c r="I22" s="289">
        <f t="shared" si="0"/>
        <v>0</v>
      </c>
    </row>
    <row r="23" spans="1:9" ht="11.4" customHeight="1" x14ac:dyDescent="0.2">
      <c r="A23" s="367"/>
      <c r="B23" s="365"/>
      <c r="C23" s="366" t="s">
        <v>233</v>
      </c>
      <c r="D23" s="289">
        <v>0</v>
      </c>
      <c r="E23" s="289">
        <v>0</v>
      </c>
      <c r="F23" s="289">
        <v>0</v>
      </c>
      <c r="G23" s="289">
        <v>0</v>
      </c>
      <c r="H23" s="289">
        <v>0</v>
      </c>
      <c r="I23" s="289">
        <f t="shared" si="0"/>
        <v>0</v>
      </c>
    </row>
    <row r="24" spans="1:9" ht="11.4" customHeight="1" x14ac:dyDescent="0.2">
      <c r="A24" s="367"/>
      <c r="B24" s="365"/>
      <c r="C24" s="366" t="s">
        <v>234</v>
      </c>
      <c r="D24" s="289"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f t="shared" si="0"/>
        <v>0</v>
      </c>
    </row>
    <row r="25" spans="1:9" ht="11.4" customHeight="1" x14ac:dyDescent="0.2">
      <c r="A25" s="367"/>
      <c r="B25" s="365"/>
      <c r="C25" s="366" t="s">
        <v>235</v>
      </c>
      <c r="D25" s="289">
        <v>0</v>
      </c>
      <c r="E25" s="289">
        <v>0</v>
      </c>
      <c r="F25" s="289">
        <v>0</v>
      </c>
      <c r="G25" s="289">
        <v>0</v>
      </c>
      <c r="H25" s="289">
        <v>0</v>
      </c>
      <c r="I25" s="289">
        <f t="shared" si="0"/>
        <v>0</v>
      </c>
    </row>
    <row r="26" spans="1:9" ht="11.4" customHeight="1" x14ac:dyDescent="0.2">
      <c r="A26" s="367"/>
      <c r="B26" s="365"/>
      <c r="C26" s="366" t="s">
        <v>236</v>
      </c>
      <c r="D26" s="289">
        <v>0</v>
      </c>
      <c r="E26" s="289">
        <v>0</v>
      </c>
      <c r="F26" s="289">
        <v>0</v>
      </c>
      <c r="G26" s="289">
        <v>0</v>
      </c>
      <c r="H26" s="289">
        <v>0</v>
      </c>
      <c r="I26" s="289">
        <f t="shared" si="0"/>
        <v>0</v>
      </c>
    </row>
    <row r="27" spans="1:9" ht="11.4" customHeight="1" x14ac:dyDescent="0.2">
      <c r="A27" s="367"/>
      <c r="B27" s="365"/>
      <c r="C27" s="366" t="s">
        <v>237</v>
      </c>
      <c r="D27" s="289">
        <v>0</v>
      </c>
      <c r="E27" s="289">
        <v>0</v>
      </c>
      <c r="F27" s="289">
        <v>0</v>
      </c>
      <c r="G27" s="289">
        <v>0</v>
      </c>
      <c r="H27" s="289">
        <v>0</v>
      </c>
      <c r="I27" s="289">
        <f t="shared" si="0"/>
        <v>0</v>
      </c>
    </row>
    <row r="28" spans="1:9" ht="11.4" customHeight="1" x14ac:dyDescent="0.2">
      <c r="A28" s="367"/>
      <c r="B28" s="365"/>
      <c r="C28" s="366" t="s">
        <v>238</v>
      </c>
      <c r="D28" s="289">
        <v>0</v>
      </c>
      <c r="E28" s="289">
        <v>0</v>
      </c>
      <c r="F28" s="289">
        <v>0</v>
      </c>
      <c r="G28" s="289">
        <v>0</v>
      </c>
      <c r="H28" s="289">
        <v>0</v>
      </c>
      <c r="I28" s="289">
        <f t="shared" si="0"/>
        <v>0</v>
      </c>
    </row>
    <row r="29" spans="1:9" ht="11.4" customHeight="1" x14ac:dyDescent="0.2">
      <c r="A29" s="367"/>
      <c r="B29" s="365"/>
      <c r="C29" s="366" t="s">
        <v>239</v>
      </c>
      <c r="D29" s="289">
        <v>0</v>
      </c>
      <c r="E29" s="289">
        <v>0</v>
      </c>
      <c r="F29" s="289">
        <v>0</v>
      </c>
      <c r="G29" s="289">
        <v>0</v>
      </c>
      <c r="H29" s="289">
        <v>0</v>
      </c>
      <c r="I29" s="289">
        <f t="shared" si="0"/>
        <v>0</v>
      </c>
    </row>
    <row r="30" spans="1:9" ht="11.4" customHeight="1" x14ac:dyDescent="0.2">
      <c r="A30" s="367"/>
      <c r="B30" s="481" t="s">
        <v>240</v>
      </c>
      <c r="C30" s="482"/>
      <c r="D30" s="289">
        <f>SUM(D31:D35)</f>
        <v>0</v>
      </c>
      <c r="E30" s="289">
        <f t="shared" ref="E30:H30" si="2">SUM(E31:E35)</f>
        <v>0</v>
      </c>
      <c r="F30" s="289">
        <f t="shared" si="2"/>
        <v>0</v>
      </c>
      <c r="G30" s="289">
        <f t="shared" si="2"/>
        <v>0</v>
      </c>
      <c r="H30" s="289">
        <f t="shared" si="2"/>
        <v>0</v>
      </c>
      <c r="I30" s="289">
        <f t="shared" si="0"/>
        <v>0</v>
      </c>
    </row>
    <row r="31" spans="1:9" ht="11.4" customHeight="1" x14ac:dyDescent="0.2">
      <c r="A31" s="367"/>
      <c r="B31" s="365"/>
      <c r="C31" s="366" t="s">
        <v>241</v>
      </c>
      <c r="D31" s="289">
        <v>0</v>
      </c>
      <c r="E31" s="289">
        <v>0</v>
      </c>
      <c r="F31" s="289">
        <v>0</v>
      </c>
      <c r="G31" s="289">
        <v>0</v>
      </c>
      <c r="H31" s="289">
        <v>0</v>
      </c>
      <c r="I31" s="289">
        <f t="shared" si="0"/>
        <v>0</v>
      </c>
    </row>
    <row r="32" spans="1:9" ht="11.4" customHeight="1" x14ac:dyDescent="0.2">
      <c r="A32" s="367"/>
      <c r="B32" s="365"/>
      <c r="C32" s="366" t="s">
        <v>242</v>
      </c>
      <c r="D32" s="289">
        <v>0</v>
      </c>
      <c r="E32" s="289">
        <v>0</v>
      </c>
      <c r="F32" s="289">
        <v>0</v>
      </c>
      <c r="G32" s="289">
        <v>0</v>
      </c>
      <c r="H32" s="289">
        <v>0</v>
      </c>
      <c r="I32" s="289">
        <f t="shared" si="0"/>
        <v>0</v>
      </c>
    </row>
    <row r="33" spans="1:9" ht="11.4" customHeight="1" x14ac:dyDescent="0.2">
      <c r="A33" s="367"/>
      <c r="B33" s="365"/>
      <c r="C33" s="366" t="s">
        <v>243</v>
      </c>
      <c r="D33" s="289">
        <v>0</v>
      </c>
      <c r="E33" s="289">
        <v>0</v>
      </c>
      <c r="F33" s="289">
        <v>0</v>
      </c>
      <c r="G33" s="289">
        <v>0</v>
      </c>
      <c r="H33" s="289">
        <v>0</v>
      </c>
      <c r="I33" s="289">
        <f t="shared" si="0"/>
        <v>0</v>
      </c>
    </row>
    <row r="34" spans="1:9" ht="11.4" customHeight="1" x14ac:dyDescent="0.2">
      <c r="A34" s="367"/>
      <c r="B34" s="365"/>
      <c r="C34" s="366" t="s">
        <v>244</v>
      </c>
      <c r="D34" s="289">
        <v>0</v>
      </c>
      <c r="E34" s="289">
        <v>0</v>
      </c>
      <c r="F34" s="289">
        <v>0</v>
      </c>
      <c r="G34" s="289">
        <v>0</v>
      </c>
      <c r="H34" s="289">
        <v>0</v>
      </c>
      <c r="I34" s="289">
        <f t="shared" si="0"/>
        <v>0</v>
      </c>
    </row>
    <row r="35" spans="1:9" ht="11.4" customHeight="1" x14ac:dyDescent="0.2">
      <c r="A35" s="367"/>
      <c r="B35" s="365"/>
      <c r="C35" s="366" t="s">
        <v>245</v>
      </c>
      <c r="D35" s="289">
        <v>0</v>
      </c>
      <c r="E35" s="289">
        <v>0</v>
      </c>
      <c r="F35" s="289">
        <v>0</v>
      </c>
      <c r="G35" s="289">
        <v>0</v>
      </c>
      <c r="H35" s="289">
        <v>0</v>
      </c>
      <c r="I35" s="289">
        <f t="shared" si="0"/>
        <v>0</v>
      </c>
    </row>
    <row r="36" spans="1:9" ht="11.4" customHeight="1" x14ac:dyDescent="0.2">
      <c r="A36" s="367"/>
      <c r="B36" s="481" t="s">
        <v>458</v>
      </c>
      <c r="C36" s="488"/>
      <c r="D36" s="289">
        <v>18068931</v>
      </c>
      <c r="E36" s="289">
        <v>0</v>
      </c>
      <c r="F36" s="289">
        <v>18068931</v>
      </c>
      <c r="G36" s="289">
        <v>18068931</v>
      </c>
      <c r="H36" s="289">
        <v>18068931</v>
      </c>
      <c r="I36" s="289">
        <f>+H36-D36</f>
        <v>0</v>
      </c>
    </row>
    <row r="37" spans="1:9" ht="11.4" customHeight="1" x14ac:dyDescent="0.2">
      <c r="A37" s="367"/>
      <c r="B37" s="481" t="s">
        <v>246</v>
      </c>
      <c r="C37" s="482"/>
      <c r="D37" s="289">
        <v>0</v>
      </c>
      <c r="E37" s="289">
        <v>0</v>
      </c>
      <c r="F37" s="289">
        <v>0</v>
      </c>
      <c r="G37" s="289">
        <v>0</v>
      </c>
      <c r="H37" s="289">
        <v>0</v>
      </c>
      <c r="I37" s="289">
        <f t="shared" si="0"/>
        <v>0</v>
      </c>
    </row>
    <row r="38" spans="1:9" ht="11.4" customHeight="1" x14ac:dyDescent="0.2">
      <c r="A38" s="367"/>
      <c r="B38" s="365"/>
      <c r="C38" s="366" t="s">
        <v>247</v>
      </c>
      <c r="D38" s="289">
        <v>0</v>
      </c>
      <c r="E38" s="289">
        <v>0</v>
      </c>
      <c r="F38" s="289">
        <v>0</v>
      </c>
      <c r="G38" s="289">
        <v>0</v>
      </c>
      <c r="H38" s="289">
        <v>0</v>
      </c>
      <c r="I38" s="289">
        <f t="shared" si="0"/>
        <v>0</v>
      </c>
    </row>
    <row r="39" spans="1:9" ht="11.4" customHeight="1" x14ac:dyDescent="0.2">
      <c r="A39" s="367"/>
      <c r="B39" s="481" t="s">
        <v>248</v>
      </c>
      <c r="C39" s="482"/>
      <c r="D39" s="289">
        <f>+D40+D41</f>
        <v>0</v>
      </c>
      <c r="E39" s="289">
        <f t="shared" ref="E39:H39" si="3">+E40+E41</f>
        <v>0</v>
      </c>
      <c r="F39" s="289">
        <f t="shared" si="3"/>
        <v>0</v>
      </c>
      <c r="G39" s="289">
        <f t="shared" si="3"/>
        <v>0</v>
      </c>
      <c r="H39" s="289">
        <f t="shared" si="3"/>
        <v>0</v>
      </c>
      <c r="I39" s="289">
        <f t="shared" si="0"/>
        <v>0</v>
      </c>
    </row>
    <row r="40" spans="1:9" ht="11.4" customHeight="1" x14ac:dyDescent="0.2">
      <c r="A40" s="367"/>
      <c r="B40" s="365"/>
      <c r="C40" s="366" t="s">
        <v>249</v>
      </c>
      <c r="D40" s="289">
        <v>0</v>
      </c>
      <c r="E40" s="289">
        <v>0</v>
      </c>
      <c r="F40" s="289">
        <v>0</v>
      </c>
      <c r="G40" s="289">
        <v>0</v>
      </c>
      <c r="H40" s="289">
        <v>0</v>
      </c>
      <c r="I40" s="289">
        <f t="shared" si="0"/>
        <v>0</v>
      </c>
    </row>
    <row r="41" spans="1:9" ht="11.4" customHeight="1" x14ac:dyDescent="0.2">
      <c r="A41" s="367"/>
      <c r="B41" s="365"/>
      <c r="C41" s="366" t="s">
        <v>250</v>
      </c>
      <c r="D41" s="289">
        <v>0</v>
      </c>
      <c r="E41" s="289">
        <v>0</v>
      </c>
      <c r="F41" s="289">
        <v>0</v>
      </c>
      <c r="G41" s="289">
        <v>0</v>
      </c>
      <c r="H41" s="289">
        <v>0</v>
      </c>
      <c r="I41" s="289">
        <f t="shared" si="0"/>
        <v>0</v>
      </c>
    </row>
    <row r="42" spans="1:9" ht="4.5999999999999996" customHeight="1" x14ac:dyDescent="0.2">
      <c r="A42" s="367"/>
      <c r="B42" s="365"/>
      <c r="C42" s="366"/>
      <c r="D42" s="290"/>
      <c r="E42" s="290"/>
      <c r="F42" s="290"/>
      <c r="G42" s="290"/>
      <c r="H42" s="290"/>
      <c r="I42" s="290"/>
    </row>
    <row r="43" spans="1:9" ht="12.75" customHeight="1" x14ac:dyDescent="0.2">
      <c r="A43" s="492" t="s">
        <v>497</v>
      </c>
      <c r="B43" s="493"/>
      <c r="C43" s="494"/>
      <c r="D43" s="291">
        <f>+D10+D11+D12+D13+D14+D15+D16+D17+D30+D36+D37+D39</f>
        <v>18068931</v>
      </c>
      <c r="E43" s="291">
        <f t="shared" ref="E43:H43" si="4">+E10+E11+E12+E13+E14+E15+E16+E17+E30+E36+E37+E39</f>
        <v>0</v>
      </c>
      <c r="F43" s="291">
        <f t="shared" si="4"/>
        <v>18068931</v>
      </c>
      <c r="G43" s="291">
        <f t="shared" si="4"/>
        <v>18068931</v>
      </c>
      <c r="H43" s="291">
        <f t="shared" si="4"/>
        <v>18068931</v>
      </c>
      <c r="I43" s="291">
        <f>+H43-D43</f>
        <v>0</v>
      </c>
    </row>
    <row r="44" spans="1:9" ht="0.7" customHeight="1" x14ac:dyDescent="0.2">
      <c r="A44" s="489"/>
      <c r="B44" s="481"/>
      <c r="C44" s="482"/>
      <c r="D44" s="291"/>
      <c r="E44" s="291"/>
      <c r="F44" s="291"/>
      <c r="G44" s="291"/>
      <c r="H44" s="291"/>
      <c r="I44" s="291"/>
    </row>
    <row r="45" spans="1:9" ht="12.9" customHeight="1" x14ac:dyDescent="0.2">
      <c r="A45" s="492" t="s">
        <v>251</v>
      </c>
      <c r="B45" s="493"/>
      <c r="C45" s="494"/>
      <c r="D45" s="387"/>
      <c r="E45" s="387"/>
      <c r="F45" s="387"/>
      <c r="G45" s="387"/>
      <c r="H45" s="387"/>
      <c r="I45" s="292">
        <f t="shared" ref="I45" si="5">+H45-D45</f>
        <v>0</v>
      </c>
    </row>
    <row r="46" spans="1:9" ht="6.8" customHeight="1" x14ac:dyDescent="0.2">
      <c r="A46" s="367"/>
      <c r="B46" s="365"/>
      <c r="C46" s="366"/>
      <c r="D46" s="293"/>
      <c r="E46" s="293"/>
      <c r="F46" s="293"/>
      <c r="G46" s="293"/>
      <c r="H46" s="293"/>
      <c r="I46" s="293"/>
    </row>
    <row r="47" spans="1:9" ht="12.9" customHeight="1" x14ac:dyDescent="0.2">
      <c r="A47" s="492" t="s">
        <v>252</v>
      </c>
      <c r="B47" s="493"/>
      <c r="C47" s="494"/>
      <c r="D47" s="290"/>
      <c r="E47" s="290"/>
      <c r="F47" s="290"/>
      <c r="G47" s="290"/>
      <c r="H47" s="290"/>
      <c r="I47" s="290"/>
    </row>
    <row r="48" spans="1:9" ht="11.4" customHeight="1" x14ac:dyDescent="0.2">
      <c r="A48" s="367"/>
      <c r="B48" s="481" t="s">
        <v>253</v>
      </c>
      <c r="C48" s="482"/>
      <c r="D48" s="292">
        <f>SUM(D49:D56)</f>
        <v>59299272</v>
      </c>
      <c r="E48" s="292">
        <f t="shared" ref="E48:H48" si="6">SUM(E49:E56)</f>
        <v>1169846.8799999999</v>
      </c>
      <c r="F48" s="292">
        <f>SUM(F49:F56)</f>
        <v>60469118.880000003</v>
      </c>
      <c r="G48" s="292">
        <f t="shared" si="6"/>
        <v>60469118.880000003</v>
      </c>
      <c r="H48" s="292">
        <f t="shared" si="6"/>
        <v>60469118.880000003</v>
      </c>
      <c r="I48" s="292">
        <f>SUM(I49:I56)</f>
        <v>1169846.8800000027</v>
      </c>
    </row>
    <row r="49" spans="1:9" ht="11.4" customHeight="1" x14ac:dyDescent="0.2">
      <c r="A49" s="367"/>
      <c r="B49" s="365"/>
      <c r="C49" s="366" t="s">
        <v>254</v>
      </c>
      <c r="D49" s="289">
        <v>0</v>
      </c>
      <c r="E49" s="289">
        <v>0</v>
      </c>
      <c r="F49" s="289">
        <v>0</v>
      </c>
      <c r="G49" s="289">
        <v>0</v>
      </c>
      <c r="H49" s="289">
        <v>0</v>
      </c>
      <c r="I49" s="289">
        <f t="shared" ref="I49:I65" si="7">+H49-D49</f>
        <v>0</v>
      </c>
    </row>
    <row r="50" spans="1:9" ht="11.4" customHeight="1" x14ac:dyDescent="0.2">
      <c r="A50" s="367"/>
      <c r="B50" s="365"/>
      <c r="C50" s="366" t="s">
        <v>255</v>
      </c>
      <c r="D50" s="289">
        <v>0</v>
      </c>
      <c r="E50" s="289">
        <v>0</v>
      </c>
      <c r="F50" s="289">
        <v>0</v>
      </c>
      <c r="G50" s="289">
        <v>0</v>
      </c>
      <c r="H50" s="289">
        <v>0</v>
      </c>
      <c r="I50" s="289">
        <f t="shared" si="7"/>
        <v>0</v>
      </c>
    </row>
    <row r="51" spans="1:9" ht="11.4" customHeight="1" x14ac:dyDescent="0.2">
      <c r="A51" s="367"/>
      <c r="B51" s="365"/>
      <c r="C51" s="366" t="s">
        <v>256</v>
      </c>
      <c r="D51" s="289">
        <v>0</v>
      </c>
      <c r="E51" s="289">
        <v>0</v>
      </c>
      <c r="F51" s="289">
        <v>0</v>
      </c>
      <c r="G51" s="289">
        <v>0</v>
      </c>
      <c r="H51" s="289">
        <v>0</v>
      </c>
      <c r="I51" s="289">
        <f t="shared" si="7"/>
        <v>0</v>
      </c>
    </row>
    <row r="52" spans="1:9" ht="21.1" customHeight="1" x14ac:dyDescent="0.2">
      <c r="A52" s="367"/>
      <c r="B52" s="365"/>
      <c r="C52" s="368" t="s">
        <v>257</v>
      </c>
      <c r="D52" s="289">
        <v>0</v>
      </c>
      <c r="E52" s="289">
        <v>0</v>
      </c>
      <c r="F52" s="289">
        <v>0</v>
      </c>
      <c r="G52" s="289">
        <v>0</v>
      </c>
      <c r="H52" s="289">
        <v>0</v>
      </c>
      <c r="I52" s="289">
        <f t="shared" si="7"/>
        <v>0</v>
      </c>
    </row>
    <row r="53" spans="1:9" ht="12.9" customHeight="1" x14ac:dyDescent="0.2">
      <c r="A53" s="367"/>
      <c r="B53" s="365"/>
      <c r="C53" s="368" t="s">
        <v>258</v>
      </c>
      <c r="D53" s="289">
        <v>0</v>
      </c>
      <c r="E53" s="289">
        <v>0</v>
      </c>
      <c r="F53" s="289">
        <v>0</v>
      </c>
      <c r="G53" s="289">
        <v>0</v>
      </c>
      <c r="H53" s="289">
        <v>0</v>
      </c>
      <c r="I53" s="289">
        <f t="shared" si="7"/>
        <v>0</v>
      </c>
    </row>
    <row r="54" spans="1:9" ht="20.25" customHeight="1" x14ac:dyDescent="0.2">
      <c r="A54" s="367"/>
      <c r="B54" s="365"/>
      <c r="C54" s="368" t="s">
        <v>259</v>
      </c>
      <c r="D54" s="289">
        <v>59299272</v>
      </c>
      <c r="E54" s="289">
        <v>1169846.8799999999</v>
      </c>
      <c r="F54" s="289">
        <f>D54+E54</f>
        <v>60469118.880000003</v>
      </c>
      <c r="G54" s="289">
        <v>60469118.880000003</v>
      </c>
      <c r="H54" s="289">
        <v>60469118.880000003</v>
      </c>
      <c r="I54" s="289">
        <f>H54-D54</f>
        <v>1169846.8800000027</v>
      </c>
    </row>
    <row r="55" spans="1:9" ht="21.1" customHeight="1" x14ac:dyDescent="0.2">
      <c r="A55" s="367"/>
      <c r="B55" s="365"/>
      <c r="C55" s="368" t="s">
        <v>260</v>
      </c>
      <c r="D55" s="289">
        <v>0</v>
      </c>
      <c r="E55" s="289">
        <v>0</v>
      </c>
      <c r="F55" s="289">
        <v>0</v>
      </c>
      <c r="G55" s="289">
        <v>0</v>
      </c>
      <c r="H55" s="289">
        <v>0</v>
      </c>
      <c r="I55" s="289">
        <f t="shared" si="7"/>
        <v>0</v>
      </c>
    </row>
    <row r="56" spans="1:9" ht="21.1" customHeight="1" x14ac:dyDescent="0.2">
      <c r="A56" s="367"/>
      <c r="B56" s="365"/>
      <c r="C56" s="294" t="s">
        <v>261</v>
      </c>
      <c r="D56" s="289">
        <v>0</v>
      </c>
      <c r="E56" s="289">
        <v>0</v>
      </c>
      <c r="F56" s="289">
        <v>0</v>
      </c>
      <c r="G56" s="289">
        <v>0</v>
      </c>
      <c r="H56" s="289">
        <v>0</v>
      </c>
      <c r="I56" s="289">
        <f t="shared" si="7"/>
        <v>0</v>
      </c>
    </row>
    <row r="57" spans="1:9" ht="11.4" customHeight="1" x14ac:dyDescent="0.2">
      <c r="A57" s="367"/>
      <c r="B57" s="481" t="s">
        <v>262</v>
      </c>
      <c r="C57" s="482"/>
      <c r="D57" s="295">
        <f>SUM(D58:D66)</f>
        <v>5186679</v>
      </c>
      <c r="E57" s="295">
        <f t="shared" ref="E57:H57" si="8">SUM(E58:E66)</f>
        <v>0</v>
      </c>
      <c r="F57" s="295">
        <f t="shared" si="8"/>
        <v>5186679</v>
      </c>
      <c r="G57" s="295">
        <f t="shared" si="8"/>
        <v>5186679</v>
      </c>
      <c r="H57" s="295">
        <f t="shared" si="8"/>
        <v>5186679</v>
      </c>
      <c r="I57" s="295">
        <f>SUM(I58:I61)</f>
        <v>0</v>
      </c>
    </row>
    <row r="58" spans="1:9" ht="11.4" customHeight="1" x14ac:dyDescent="0.2">
      <c r="A58" s="367"/>
      <c r="B58" s="365"/>
      <c r="C58" s="366" t="s">
        <v>263</v>
      </c>
      <c r="D58" s="289">
        <v>0</v>
      </c>
      <c r="E58" s="289">
        <v>0</v>
      </c>
      <c r="F58" s="289">
        <v>0</v>
      </c>
      <c r="G58" s="289">
        <v>0</v>
      </c>
      <c r="H58" s="289">
        <v>0</v>
      </c>
      <c r="I58" s="289">
        <f t="shared" si="7"/>
        <v>0</v>
      </c>
    </row>
    <row r="59" spans="1:9" ht="11.4" customHeight="1" x14ac:dyDescent="0.2">
      <c r="A59" s="367"/>
      <c r="B59" s="365"/>
      <c r="C59" s="366" t="s">
        <v>264</v>
      </c>
      <c r="D59" s="289">
        <v>0</v>
      </c>
      <c r="E59" s="289">
        <v>0</v>
      </c>
      <c r="F59" s="289">
        <v>0</v>
      </c>
      <c r="G59" s="289">
        <v>0</v>
      </c>
      <c r="H59" s="289">
        <v>0</v>
      </c>
      <c r="I59" s="289">
        <f t="shared" si="7"/>
        <v>0</v>
      </c>
    </row>
    <row r="60" spans="1:9" ht="11.4" customHeight="1" x14ac:dyDescent="0.2">
      <c r="A60" s="367"/>
      <c r="B60" s="365"/>
      <c r="C60" s="366" t="s">
        <v>265</v>
      </c>
      <c r="D60" s="289">
        <v>0</v>
      </c>
      <c r="E60" s="289">
        <v>0</v>
      </c>
      <c r="F60" s="289">
        <v>0</v>
      </c>
      <c r="G60" s="289">
        <v>0</v>
      </c>
      <c r="H60" s="289">
        <v>0</v>
      </c>
      <c r="I60" s="289">
        <f t="shared" si="7"/>
        <v>0</v>
      </c>
    </row>
    <row r="61" spans="1:9" ht="11.4" customHeight="1" x14ac:dyDescent="0.2">
      <c r="A61" s="367"/>
      <c r="B61" s="365"/>
      <c r="C61" s="366" t="s">
        <v>266</v>
      </c>
      <c r="D61" s="296">
        <v>5186679</v>
      </c>
      <c r="E61" s="296">
        <v>0</v>
      </c>
      <c r="F61" s="296">
        <v>5186679</v>
      </c>
      <c r="G61" s="296">
        <v>5186679</v>
      </c>
      <c r="H61" s="296">
        <v>5186679</v>
      </c>
      <c r="I61" s="289">
        <f>H61-D61</f>
        <v>0</v>
      </c>
    </row>
    <row r="62" spans="1:9" ht="11.4" customHeight="1" x14ac:dyDescent="0.2">
      <c r="A62" s="367"/>
      <c r="B62" s="481" t="s">
        <v>267</v>
      </c>
      <c r="C62" s="482"/>
      <c r="D62" s="289">
        <f>+D63+D64</f>
        <v>0</v>
      </c>
      <c r="E62" s="289">
        <f t="shared" ref="E62:H62" si="9">+E63+E64</f>
        <v>0</v>
      </c>
      <c r="F62" s="289">
        <f t="shared" si="9"/>
        <v>0</v>
      </c>
      <c r="G62" s="289">
        <f t="shared" si="9"/>
        <v>0</v>
      </c>
      <c r="H62" s="289">
        <f t="shared" si="9"/>
        <v>0</v>
      </c>
      <c r="I62" s="289">
        <f t="shared" si="7"/>
        <v>0</v>
      </c>
    </row>
    <row r="63" spans="1:9" ht="21.1" customHeight="1" x14ac:dyDescent="0.2">
      <c r="A63" s="367"/>
      <c r="B63" s="365"/>
      <c r="C63" s="368" t="s">
        <v>268</v>
      </c>
      <c r="D63" s="289">
        <v>0</v>
      </c>
      <c r="E63" s="289">
        <v>0</v>
      </c>
      <c r="F63" s="289">
        <v>0</v>
      </c>
      <c r="G63" s="289">
        <v>0</v>
      </c>
      <c r="H63" s="289">
        <v>0</v>
      </c>
      <c r="I63" s="289">
        <f t="shared" si="7"/>
        <v>0</v>
      </c>
    </row>
    <row r="64" spans="1:9" ht="11.4" customHeight="1" x14ac:dyDescent="0.2">
      <c r="A64" s="367"/>
      <c r="B64" s="365"/>
      <c r="C64" s="366" t="s">
        <v>269</v>
      </c>
      <c r="D64" s="289">
        <v>0</v>
      </c>
      <c r="E64" s="289">
        <v>0</v>
      </c>
      <c r="F64" s="289">
        <v>0</v>
      </c>
      <c r="G64" s="289">
        <v>0</v>
      </c>
      <c r="H64" s="289">
        <v>0</v>
      </c>
      <c r="I64" s="289">
        <f t="shared" si="7"/>
        <v>0</v>
      </c>
    </row>
    <row r="65" spans="1:11" ht="11.4" customHeight="1" x14ac:dyDescent="0.2">
      <c r="A65" s="367"/>
      <c r="B65" s="481" t="s">
        <v>498</v>
      </c>
      <c r="C65" s="482"/>
      <c r="D65" s="289">
        <v>0</v>
      </c>
      <c r="E65" s="289">
        <v>0</v>
      </c>
      <c r="F65" s="289">
        <v>0</v>
      </c>
      <c r="G65" s="289">
        <v>0</v>
      </c>
      <c r="H65" s="289">
        <v>0</v>
      </c>
      <c r="I65" s="289">
        <f t="shared" si="7"/>
        <v>0</v>
      </c>
    </row>
    <row r="66" spans="1:11" ht="11.4" customHeight="1" x14ac:dyDescent="0.2">
      <c r="A66" s="367"/>
      <c r="B66" s="481" t="s">
        <v>270</v>
      </c>
      <c r="C66" s="482"/>
      <c r="D66" s="289">
        <v>0</v>
      </c>
      <c r="E66" s="289">
        <v>0</v>
      </c>
      <c r="F66" s="289">
        <v>0</v>
      </c>
      <c r="G66" s="289">
        <v>0</v>
      </c>
      <c r="H66" s="289">
        <v>0</v>
      </c>
      <c r="I66" s="289">
        <f>+H66-D66</f>
        <v>0</v>
      </c>
    </row>
    <row r="67" spans="1:11" ht="4.5999999999999996" customHeight="1" x14ac:dyDescent="0.2">
      <c r="A67" s="367"/>
      <c r="B67" s="481"/>
      <c r="C67" s="482"/>
      <c r="D67" s="293"/>
      <c r="E67" s="293"/>
      <c r="F67" s="293"/>
      <c r="G67" s="293"/>
      <c r="H67" s="293"/>
      <c r="I67" s="293"/>
    </row>
    <row r="68" spans="1:11" s="158" customFormat="1" ht="12.9" customHeight="1" x14ac:dyDescent="0.2">
      <c r="A68" s="492" t="s">
        <v>271</v>
      </c>
      <c r="B68" s="493"/>
      <c r="C68" s="494"/>
      <c r="D68" s="292">
        <f>+D48+D57+D62+D65+D66</f>
        <v>64485951</v>
      </c>
      <c r="E68" s="292">
        <f t="shared" ref="E68:H68" si="10">+E48+E57+E62+E65+E66</f>
        <v>1169846.8799999999</v>
      </c>
      <c r="F68" s="292">
        <f>+F48+F57+F62+F65+F66</f>
        <v>65655797.880000003</v>
      </c>
      <c r="G68" s="292">
        <f>+G48+G57+G62+G65+G66</f>
        <v>65655797.880000003</v>
      </c>
      <c r="H68" s="292">
        <f t="shared" si="10"/>
        <v>65655797.880000003</v>
      </c>
      <c r="I68" s="292">
        <f>+I48+I57+I62+I65+I66</f>
        <v>1169846.8800000027</v>
      </c>
      <c r="J68" s="297"/>
    </row>
    <row r="69" spans="1:11" ht="5.95" customHeight="1" x14ac:dyDescent="0.2">
      <c r="A69" s="367"/>
      <c r="B69" s="481"/>
      <c r="C69" s="482"/>
      <c r="D69" s="293"/>
      <c r="E69" s="293"/>
      <c r="F69" s="293"/>
      <c r="G69" s="293"/>
      <c r="H69" s="293"/>
      <c r="I69" s="293"/>
    </row>
    <row r="70" spans="1:11" ht="12.9" customHeight="1" x14ac:dyDescent="0.2">
      <c r="A70" s="492" t="s">
        <v>272</v>
      </c>
      <c r="B70" s="493"/>
      <c r="C70" s="494"/>
      <c r="D70" s="292">
        <f>+D71</f>
        <v>0</v>
      </c>
      <c r="E70" s="292">
        <f t="shared" ref="E70:H70" si="11">+E71</f>
        <v>0</v>
      </c>
      <c r="F70" s="292">
        <f t="shared" si="11"/>
        <v>0</v>
      </c>
      <c r="G70" s="292">
        <f t="shared" si="11"/>
        <v>0</v>
      </c>
      <c r="H70" s="292">
        <f t="shared" si="11"/>
        <v>0</v>
      </c>
      <c r="I70" s="292">
        <f>+H70-D70</f>
        <v>0</v>
      </c>
    </row>
    <row r="71" spans="1:11" ht="12.1" customHeight="1" x14ac:dyDescent="0.2">
      <c r="A71" s="367"/>
      <c r="B71" s="481" t="s">
        <v>273</v>
      </c>
      <c r="C71" s="482"/>
      <c r="D71" s="289">
        <v>0</v>
      </c>
      <c r="E71" s="289">
        <v>0</v>
      </c>
      <c r="F71" s="289">
        <v>0</v>
      </c>
      <c r="G71" s="289">
        <v>0</v>
      </c>
      <c r="H71" s="289">
        <v>0</v>
      </c>
      <c r="I71" s="289">
        <v>0</v>
      </c>
    </row>
    <row r="72" spans="1:11" ht="5.95" customHeight="1" x14ac:dyDescent="0.2">
      <c r="A72" s="367"/>
      <c r="B72" s="481"/>
      <c r="C72" s="482"/>
      <c r="D72" s="290"/>
      <c r="E72" s="290"/>
      <c r="F72" s="290"/>
      <c r="G72" s="290"/>
      <c r="H72" s="290"/>
      <c r="I72" s="290"/>
    </row>
    <row r="73" spans="1:11" ht="12.9" customHeight="1" x14ac:dyDescent="0.2">
      <c r="A73" s="492" t="s">
        <v>274</v>
      </c>
      <c r="B73" s="493"/>
      <c r="C73" s="494"/>
      <c r="D73" s="303">
        <f t="shared" ref="D73:I73" si="12">+D43+D68+D70</f>
        <v>82554882</v>
      </c>
      <c r="E73" s="303">
        <f t="shared" si="12"/>
        <v>1169846.8799999999</v>
      </c>
      <c r="F73" s="303">
        <f>F43+F68+F70</f>
        <v>83724728.879999995</v>
      </c>
      <c r="G73" s="303">
        <f>G43+G68+G70</f>
        <v>83724728.879999995</v>
      </c>
      <c r="H73" s="303">
        <f t="shared" ref="H73" si="13">H43+H68+H70</f>
        <v>83724728.879999995</v>
      </c>
      <c r="I73" s="303">
        <f t="shared" si="12"/>
        <v>1169846.8800000027</v>
      </c>
      <c r="K73" s="298"/>
    </row>
    <row r="74" spans="1:11" ht="5.95" customHeight="1" x14ac:dyDescent="0.2">
      <c r="A74" s="367"/>
      <c r="B74" s="481"/>
      <c r="C74" s="482"/>
      <c r="D74" s="290"/>
      <c r="E74" s="290"/>
      <c r="F74" s="290"/>
      <c r="G74" s="290"/>
      <c r="H74" s="290"/>
      <c r="I74" s="290"/>
    </row>
    <row r="75" spans="1:11" ht="12.9" customHeight="1" x14ac:dyDescent="0.2">
      <c r="A75" s="367"/>
      <c r="B75" s="493" t="s">
        <v>275</v>
      </c>
      <c r="C75" s="494"/>
      <c r="D75" s="290"/>
      <c r="E75" s="290"/>
      <c r="F75" s="290"/>
      <c r="G75" s="290"/>
      <c r="H75" s="290"/>
      <c r="I75" s="290"/>
    </row>
    <row r="76" spans="1:11" ht="21.1" customHeight="1" x14ac:dyDescent="0.2">
      <c r="A76" s="367"/>
      <c r="B76" s="497" t="s">
        <v>276</v>
      </c>
      <c r="C76" s="498"/>
      <c r="D76" s="289">
        <v>0</v>
      </c>
      <c r="E76" s="289">
        <v>0</v>
      </c>
      <c r="F76" s="289">
        <v>0</v>
      </c>
      <c r="G76" s="289">
        <v>0</v>
      </c>
      <c r="H76" s="289">
        <v>0</v>
      </c>
      <c r="I76" s="289">
        <v>0</v>
      </c>
    </row>
    <row r="77" spans="1:11" ht="21.1" customHeight="1" x14ac:dyDescent="0.2">
      <c r="A77" s="367"/>
      <c r="B77" s="497" t="s">
        <v>277</v>
      </c>
      <c r="C77" s="498"/>
      <c r="D77" s="289">
        <v>0</v>
      </c>
      <c r="E77" s="289">
        <v>0</v>
      </c>
      <c r="F77" s="289">
        <v>0</v>
      </c>
      <c r="G77" s="289">
        <v>0</v>
      </c>
      <c r="H77" s="289">
        <v>0</v>
      </c>
      <c r="I77" s="289">
        <v>0</v>
      </c>
    </row>
    <row r="78" spans="1:11" ht="12.9" customHeight="1" thickBot="1" x14ac:dyDescent="0.25">
      <c r="A78" s="299"/>
      <c r="B78" s="495" t="s">
        <v>278</v>
      </c>
      <c r="C78" s="496"/>
      <c r="D78" s="300">
        <f>+D76+D77</f>
        <v>0</v>
      </c>
      <c r="E78" s="300">
        <f t="shared" ref="E78:H78" si="14">+E76+E77</f>
        <v>0</v>
      </c>
      <c r="F78" s="300">
        <f t="shared" si="14"/>
        <v>0</v>
      </c>
      <c r="G78" s="300">
        <f t="shared" si="14"/>
        <v>0</v>
      </c>
      <c r="H78" s="300">
        <f t="shared" si="14"/>
        <v>0</v>
      </c>
      <c r="I78" s="300">
        <f>+H78-D78</f>
        <v>0</v>
      </c>
    </row>
    <row r="79" spans="1:11" x14ac:dyDescent="0.2">
      <c r="D79" s="124"/>
      <c r="E79" s="124"/>
      <c r="F79" s="124"/>
      <c r="G79" s="124"/>
      <c r="H79" s="124"/>
      <c r="I79" s="124"/>
    </row>
    <row r="80" spans="1:11" ht="41.95" customHeight="1" x14ac:dyDescent="0.2"/>
    <row r="81" spans="3:11" x14ac:dyDescent="0.2">
      <c r="C81" s="301"/>
      <c r="D81" s="301"/>
      <c r="E81" s="301"/>
      <c r="F81" s="301"/>
      <c r="G81" s="301"/>
      <c r="H81" s="301"/>
      <c r="I81" s="301"/>
      <c r="J81" s="301"/>
      <c r="K81" s="301"/>
    </row>
    <row r="82" spans="3:11" ht="18" customHeight="1" x14ac:dyDescent="0.2">
      <c r="C82" s="301"/>
      <c r="D82" s="301"/>
      <c r="E82" s="301"/>
      <c r="F82" s="301"/>
      <c r="G82" s="33"/>
      <c r="H82" s="33"/>
      <c r="I82" s="33"/>
      <c r="J82" s="301"/>
      <c r="K82" s="301"/>
    </row>
    <row r="83" spans="3:11" ht="17.350000000000001" customHeight="1" x14ac:dyDescent="0.2">
      <c r="C83" s="301"/>
      <c r="D83" s="301"/>
      <c r="E83" s="301"/>
      <c r="F83" s="301"/>
      <c r="G83" s="33"/>
      <c r="H83" s="33"/>
      <c r="I83" s="33"/>
      <c r="J83" s="301"/>
      <c r="K83" s="301"/>
    </row>
    <row r="84" spans="3:11" x14ac:dyDescent="0.2">
      <c r="C84" s="301"/>
      <c r="D84" s="301"/>
      <c r="E84" s="301"/>
      <c r="F84" s="301"/>
      <c r="G84" s="33"/>
      <c r="H84" s="33"/>
      <c r="I84" s="33"/>
      <c r="J84" s="301"/>
      <c r="K84" s="301"/>
    </row>
    <row r="85" spans="3:11" x14ac:dyDescent="0.2">
      <c r="C85" s="302"/>
      <c r="D85" s="302"/>
      <c r="E85" s="301"/>
      <c r="F85" s="302"/>
      <c r="G85" s="33"/>
      <c r="H85" s="33"/>
      <c r="I85" s="33"/>
      <c r="J85" s="302"/>
      <c r="K85" s="302"/>
    </row>
    <row r="86" spans="3:11" x14ac:dyDescent="0.2">
      <c r="C86" s="301"/>
      <c r="D86" s="301"/>
      <c r="E86" s="301"/>
      <c r="F86" s="301"/>
      <c r="G86" s="33"/>
      <c r="H86" s="33"/>
      <c r="I86" s="33"/>
      <c r="J86" s="301"/>
      <c r="K86" s="301"/>
    </row>
    <row r="87" spans="3:11" x14ac:dyDescent="0.2">
      <c r="C87" s="301"/>
      <c r="D87" s="301"/>
      <c r="E87" s="301"/>
      <c r="F87" s="301"/>
      <c r="G87" s="33"/>
      <c r="H87" s="33"/>
      <c r="I87" s="33"/>
      <c r="J87" s="301"/>
      <c r="K87" s="301"/>
    </row>
  </sheetData>
  <mergeCells count="52">
    <mergeCell ref="B78:C78"/>
    <mergeCell ref="A73:C73"/>
    <mergeCell ref="B74:C74"/>
    <mergeCell ref="B75:C75"/>
    <mergeCell ref="B76:C76"/>
    <mergeCell ref="B77:C77"/>
    <mergeCell ref="B72:C72"/>
    <mergeCell ref="A47:C47"/>
    <mergeCell ref="B48:C48"/>
    <mergeCell ref="B57:C57"/>
    <mergeCell ref="B62:C62"/>
    <mergeCell ref="B65:C65"/>
    <mergeCell ref="B66:C66"/>
    <mergeCell ref="B67:C67"/>
    <mergeCell ref="A68:C68"/>
    <mergeCell ref="B69:C69"/>
    <mergeCell ref="A70:C70"/>
    <mergeCell ref="B71:C71"/>
    <mergeCell ref="A45:C45"/>
    <mergeCell ref="B37:C37"/>
    <mergeCell ref="B39:C39"/>
    <mergeCell ref="A43:C43"/>
    <mergeCell ref="A44:C44"/>
    <mergeCell ref="F17:F18"/>
    <mergeCell ref="G17:G18"/>
    <mergeCell ref="H17:H18"/>
    <mergeCell ref="I17:I18"/>
    <mergeCell ref="D17:D18"/>
    <mergeCell ref="E17:E18"/>
    <mergeCell ref="B30:C30"/>
    <mergeCell ref="B36:C36"/>
    <mergeCell ref="B16:C16"/>
    <mergeCell ref="A17:A18"/>
    <mergeCell ref="B17:C17"/>
    <mergeCell ref="B18:C18"/>
    <mergeCell ref="B15:C15"/>
    <mergeCell ref="E7:E8"/>
    <mergeCell ref="F7:F8"/>
    <mergeCell ref="G7:G8"/>
    <mergeCell ref="H7:H8"/>
    <mergeCell ref="A9:C9"/>
    <mergeCell ref="B10:C10"/>
    <mergeCell ref="B11:C11"/>
    <mergeCell ref="B12:C12"/>
    <mergeCell ref="B13:C13"/>
    <mergeCell ref="B14:C14"/>
    <mergeCell ref="A6:C6"/>
    <mergeCell ref="D6:H6"/>
    <mergeCell ref="I6:I8"/>
    <mergeCell ref="A7:C7"/>
    <mergeCell ref="A8:C8"/>
    <mergeCell ref="D7:D8"/>
  </mergeCells>
  <pageMargins left="0.57999999999999996" right="0.15748031496062992" top="0.47244094488188981" bottom="0" header="0.23622047244094491" footer="0.15748031496062992"/>
  <pageSetup scale="72" fitToHeight="3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172"/>
  <sheetViews>
    <sheetView zoomScale="130" zoomScaleNormal="130" workbookViewId="0">
      <selection activeCell="H2" sqref="H2"/>
    </sheetView>
  </sheetViews>
  <sheetFormatPr baseColWidth="10" defaultColWidth="11.375" defaultRowHeight="11.55" x14ac:dyDescent="0.2"/>
  <cols>
    <col min="1" max="1" width="2.625" style="72" customWidth="1"/>
    <col min="2" max="2" width="43.75" style="72" customWidth="1"/>
    <col min="3" max="8" width="12.75" style="72" customWidth="1"/>
    <col min="9" max="9" width="11.75" style="72" bestFit="1" customWidth="1"/>
    <col min="10" max="10" width="11.625" style="72" bestFit="1" customWidth="1"/>
    <col min="11" max="14" width="11.75" style="72" bestFit="1" customWidth="1"/>
    <col min="15" max="16384" width="11.375" style="72"/>
  </cols>
  <sheetData>
    <row r="1" spans="1:8" ht="14.3" customHeight="1" x14ac:dyDescent="0.2">
      <c r="A1" s="160"/>
      <c r="B1" s="161"/>
      <c r="C1" s="162"/>
      <c r="D1" s="178" t="s">
        <v>499</v>
      </c>
      <c r="E1" s="162"/>
      <c r="F1" s="162"/>
      <c r="G1" s="162"/>
      <c r="H1" s="163"/>
    </row>
    <row r="2" spans="1:8" ht="14.3" customHeight="1" x14ac:dyDescent="0.2">
      <c r="A2" s="393"/>
      <c r="B2" s="406"/>
      <c r="C2" s="407"/>
      <c r="D2" s="408" t="s">
        <v>426</v>
      </c>
      <c r="E2" s="407"/>
      <c r="F2" s="407"/>
      <c r="G2" s="407"/>
      <c r="H2" s="409"/>
    </row>
    <row r="3" spans="1:8" ht="13.45" customHeight="1" x14ac:dyDescent="0.2">
      <c r="A3" s="506" t="s">
        <v>414</v>
      </c>
      <c r="B3" s="507"/>
      <c r="C3" s="507"/>
      <c r="D3" s="507"/>
      <c r="E3" s="507"/>
      <c r="F3" s="507"/>
      <c r="G3" s="507"/>
      <c r="H3" s="508"/>
    </row>
    <row r="4" spans="1:8" ht="13.45" customHeight="1" x14ac:dyDescent="0.2">
      <c r="A4" s="506" t="s">
        <v>279</v>
      </c>
      <c r="B4" s="507"/>
      <c r="C4" s="507"/>
      <c r="D4" s="507"/>
      <c r="E4" s="507"/>
      <c r="F4" s="507"/>
      <c r="G4" s="507"/>
      <c r="H4" s="508"/>
    </row>
    <row r="5" spans="1:8" ht="13.45" customHeight="1" x14ac:dyDescent="0.2">
      <c r="A5" s="506" t="s">
        <v>469</v>
      </c>
      <c r="B5" s="507"/>
      <c r="C5" s="507"/>
      <c r="D5" s="507"/>
      <c r="E5" s="507"/>
      <c r="F5" s="507"/>
      <c r="G5" s="507"/>
      <c r="H5" s="508"/>
    </row>
    <row r="6" spans="1:8" ht="13.45" customHeight="1" thickBot="1" x14ac:dyDescent="0.25">
      <c r="A6" s="501" t="s">
        <v>0</v>
      </c>
      <c r="B6" s="509"/>
      <c r="C6" s="509"/>
      <c r="D6" s="509"/>
      <c r="E6" s="509"/>
      <c r="F6" s="509"/>
      <c r="G6" s="509"/>
      <c r="H6" s="502"/>
    </row>
    <row r="7" spans="1:8" ht="11.25" customHeight="1" thickBot="1" x14ac:dyDescent="0.25">
      <c r="A7" s="499" t="s">
        <v>1</v>
      </c>
      <c r="B7" s="500"/>
      <c r="C7" s="503" t="s">
        <v>280</v>
      </c>
      <c r="D7" s="504"/>
      <c r="E7" s="504"/>
      <c r="F7" s="504"/>
      <c r="G7" s="505"/>
      <c r="H7" s="432" t="s">
        <v>281</v>
      </c>
    </row>
    <row r="8" spans="1:8" ht="23.8" thickBot="1" x14ac:dyDescent="0.25">
      <c r="A8" s="501"/>
      <c r="B8" s="502"/>
      <c r="C8" s="164" t="s">
        <v>176</v>
      </c>
      <c r="D8" s="153" t="s">
        <v>282</v>
      </c>
      <c r="E8" s="164" t="s">
        <v>283</v>
      </c>
      <c r="F8" s="164" t="s">
        <v>177</v>
      </c>
      <c r="G8" s="164" t="s">
        <v>179</v>
      </c>
      <c r="H8" s="433"/>
    </row>
    <row r="9" spans="1:8" ht="5.95" customHeight="1" x14ac:dyDescent="0.2">
      <c r="A9" s="373"/>
      <c r="B9" s="372"/>
      <c r="C9" s="371"/>
      <c r="D9" s="352"/>
      <c r="E9" s="371"/>
      <c r="F9" s="371"/>
      <c r="G9" s="371"/>
      <c r="H9" s="353"/>
    </row>
    <row r="10" spans="1:8" ht="13.6" customHeight="1" x14ac:dyDescent="0.2">
      <c r="A10" s="510" t="s">
        <v>284</v>
      </c>
      <c r="B10" s="511"/>
      <c r="C10" s="184">
        <f>C11+C19+C29+C39</f>
        <v>18068931</v>
      </c>
      <c r="D10" s="184">
        <f t="shared" ref="D10:H10" si="0">D11+D19+D29+D39</f>
        <v>0</v>
      </c>
      <c r="E10" s="184">
        <f>E11+E19+E29+E39</f>
        <v>18068931</v>
      </c>
      <c r="F10" s="184">
        <f>F11+F19+F29+F39</f>
        <v>18039765.789999999</v>
      </c>
      <c r="G10" s="184">
        <f t="shared" si="0"/>
        <v>17993895.789999999</v>
      </c>
      <c r="H10" s="184">
        <f t="shared" si="0"/>
        <v>29165.210000000017</v>
      </c>
    </row>
    <row r="11" spans="1:8" ht="14.1" customHeight="1" x14ac:dyDescent="0.2">
      <c r="A11" s="512" t="s">
        <v>285</v>
      </c>
      <c r="B11" s="513"/>
      <c r="C11" s="184">
        <f>SUM(C12:C18)</f>
        <v>8228117.8700000001</v>
      </c>
      <c r="D11" s="184">
        <f t="shared" ref="D11:H11" si="1">SUM(D12:D18)</f>
        <v>0</v>
      </c>
      <c r="E11" s="184">
        <f t="shared" si="1"/>
        <v>8228117.8700000001</v>
      </c>
      <c r="F11" s="184">
        <f t="shared" si="1"/>
        <v>8199971.5999999996</v>
      </c>
      <c r="G11" s="184">
        <f t="shared" si="1"/>
        <v>8199971.5999999996</v>
      </c>
      <c r="H11" s="184">
        <f t="shared" si="1"/>
        <v>28146.270000000019</v>
      </c>
    </row>
    <row r="12" spans="1:8" ht="13.6" customHeight="1" x14ac:dyDescent="0.2">
      <c r="A12" s="165"/>
      <c r="B12" s="166" t="s">
        <v>286</v>
      </c>
      <c r="C12" s="179">
        <v>0</v>
      </c>
      <c r="D12" s="179">
        <v>0</v>
      </c>
      <c r="E12" s="179">
        <v>0</v>
      </c>
      <c r="F12" s="179">
        <v>0</v>
      </c>
      <c r="G12" s="179">
        <v>0</v>
      </c>
      <c r="H12" s="179">
        <f t="shared" ref="H12:H27" si="2">+E12-F12</f>
        <v>0</v>
      </c>
    </row>
    <row r="13" spans="1:8" ht="14.1" customHeight="1" x14ac:dyDescent="0.2">
      <c r="A13" s="165"/>
      <c r="B13" s="166" t="s">
        <v>287</v>
      </c>
      <c r="C13" s="179">
        <v>4891024.58</v>
      </c>
      <c r="D13" s="306">
        <v>69628.45</v>
      </c>
      <c r="E13" s="179">
        <v>4960653.03</v>
      </c>
      <c r="F13" s="234">
        <v>4960653.03</v>
      </c>
      <c r="G13" s="234">
        <v>4960653.03</v>
      </c>
      <c r="H13" s="179">
        <f t="shared" si="2"/>
        <v>0</v>
      </c>
    </row>
    <row r="14" spans="1:8" ht="13.6" customHeight="1" x14ac:dyDescent="0.2">
      <c r="A14" s="165"/>
      <c r="B14" s="166" t="s">
        <v>288</v>
      </c>
      <c r="C14" s="179">
        <v>0</v>
      </c>
      <c r="D14" s="179">
        <v>0</v>
      </c>
      <c r="E14" s="179">
        <v>0</v>
      </c>
      <c r="F14" s="179">
        <v>0</v>
      </c>
      <c r="G14" s="179">
        <v>0</v>
      </c>
      <c r="H14" s="179">
        <f t="shared" si="2"/>
        <v>0</v>
      </c>
    </row>
    <row r="15" spans="1:8" ht="14.1" customHeight="1" x14ac:dyDescent="0.2">
      <c r="A15" s="165"/>
      <c r="B15" s="166" t="s">
        <v>289</v>
      </c>
      <c r="C15" s="179">
        <v>0</v>
      </c>
      <c r="D15" s="179">
        <v>0</v>
      </c>
      <c r="E15" s="179">
        <f t="shared" ref="E15:E38" si="3">C15+D15</f>
        <v>0</v>
      </c>
      <c r="F15" s="179">
        <v>0</v>
      </c>
      <c r="G15" s="179">
        <v>0</v>
      </c>
      <c r="H15" s="179">
        <f t="shared" si="2"/>
        <v>0</v>
      </c>
    </row>
    <row r="16" spans="1:8" ht="14.1" customHeight="1" x14ac:dyDescent="0.2">
      <c r="A16" s="165"/>
      <c r="B16" s="166" t="s">
        <v>290</v>
      </c>
      <c r="C16" s="179">
        <v>195500</v>
      </c>
      <c r="D16" s="179">
        <v>0</v>
      </c>
      <c r="E16" s="179">
        <v>195500</v>
      </c>
      <c r="F16" s="191">
        <v>172500</v>
      </c>
      <c r="G16" s="191">
        <v>172500</v>
      </c>
      <c r="H16" s="179">
        <f t="shared" si="2"/>
        <v>23000</v>
      </c>
    </row>
    <row r="17" spans="1:8" ht="14.1" customHeight="1" x14ac:dyDescent="0.2">
      <c r="A17" s="165"/>
      <c r="B17" s="166" t="s">
        <v>291</v>
      </c>
      <c r="C17" s="179">
        <v>0</v>
      </c>
      <c r="D17" s="179">
        <v>0</v>
      </c>
      <c r="E17" s="179">
        <f t="shared" si="3"/>
        <v>0</v>
      </c>
      <c r="F17" s="179">
        <v>0</v>
      </c>
      <c r="G17" s="179">
        <v>0</v>
      </c>
      <c r="H17" s="179">
        <f t="shared" si="2"/>
        <v>0</v>
      </c>
    </row>
    <row r="18" spans="1:8" ht="14.1" customHeight="1" x14ac:dyDescent="0.2">
      <c r="A18" s="312"/>
      <c r="B18" s="166" t="s">
        <v>292</v>
      </c>
      <c r="C18" s="234">
        <v>3141593.29</v>
      </c>
      <c r="D18" s="233">
        <v>-69628.45</v>
      </c>
      <c r="E18" s="234">
        <f t="shared" si="3"/>
        <v>3071964.84</v>
      </c>
      <c r="F18" s="179">
        <v>3066818.57</v>
      </c>
      <c r="G18" s="190">
        <v>3066818.57</v>
      </c>
      <c r="H18" s="179">
        <f t="shared" si="2"/>
        <v>5146.2700000000186</v>
      </c>
    </row>
    <row r="19" spans="1:8" ht="14.1" customHeight="1" x14ac:dyDescent="0.2">
      <c r="A19" s="512" t="s">
        <v>293</v>
      </c>
      <c r="B19" s="513"/>
      <c r="C19" s="184">
        <f>SUM(C20:C28)</f>
        <v>1200000</v>
      </c>
      <c r="D19" s="184">
        <f t="shared" ref="D19:H19" si="4">SUM(D20:D28)</f>
        <v>0</v>
      </c>
      <c r="E19" s="184">
        <f t="shared" si="4"/>
        <v>1200000</v>
      </c>
      <c r="F19" s="184">
        <f t="shared" si="4"/>
        <v>1200000</v>
      </c>
      <c r="G19" s="184">
        <f t="shared" si="4"/>
        <v>1200000</v>
      </c>
      <c r="H19" s="184">
        <f t="shared" si="4"/>
        <v>0</v>
      </c>
    </row>
    <row r="20" spans="1:8" ht="23.1" x14ac:dyDescent="0.2">
      <c r="A20" s="312"/>
      <c r="B20" s="167" t="s">
        <v>294</v>
      </c>
      <c r="C20" s="234">
        <v>0</v>
      </c>
      <c r="D20" s="234">
        <v>0</v>
      </c>
      <c r="E20" s="234">
        <f t="shared" si="3"/>
        <v>0</v>
      </c>
      <c r="F20" s="179">
        <v>0</v>
      </c>
      <c r="G20" s="179">
        <v>0</v>
      </c>
      <c r="H20" s="179">
        <f t="shared" si="2"/>
        <v>0</v>
      </c>
    </row>
    <row r="21" spans="1:8" ht="13.6" customHeight="1" x14ac:dyDescent="0.2">
      <c r="A21" s="312"/>
      <c r="B21" s="167" t="s">
        <v>295</v>
      </c>
      <c r="C21" s="234">
        <v>0</v>
      </c>
      <c r="D21" s="234">
        <v>0</v>
      </c>
      <c r="E21" s="234">
        <f t="shared" si="3"/>
        <v>0</v>
      </c>
      <c r="F21" s="179">
        <v>0</v>
      </c>
      <c r="G21" s="179">
        <v>0</v>
      </c>
      <c r="H21" s="179">
        <f t="shared" si="2"/>
        <v>0</v>
      </c>
    </row>
    <row r="22" spans="1:8" ht="23.1" x14ac:dyDescent="0.2">
      <c r="A22" s="312"/>
      <c r="B22" s="167" t="s">
        <v>296</v>
      </c>
      <c r="C22" s="234">
        <v>0</v>
      </c>
      <c r="D22" s="234">
        <v>0</v>
      </c>
      <c r="E22" s="234">
        <f t="shared" si="3"/>
        <v>0</v>
      </c>
      <c r="F22" s="179">
        <v>0</v>
      </c>
      <c r="G22" s="179">
        <v>0</v>
      </c>
      <c r="H22" s="179">
        <f t="shared" si="2"/>
        <v>0</v>
      </c>
    </row>
    <row r="23" spans="1:8" ht="14.1" customHeight="1" x14ac:dyDescent="0.2">
      <c r="A23" s="165"/>
      <c r="B23" s="167" t="s">
        <v>297</v>
      </c>
      <c r="C23" s="179">
        <v>0</v>
      </c>
      <c r="D23" s="179">
        <v>0</v>
      </c>
      <c r="E23" s="179">
        <f t="shared" si="3"/>
        <v>0</v>
      </c>
      <c r="F23" s="179">
        <v>0</v>
      </c>
      <c r="G23" s="179">
        <v>0</v>
      </c>
      <c r="H23" s="179">
        <f t="shared" si="2"/>
        <v>0</v>
      </c>
    </row>
    <row r="24" spans="1:8" ht="14.1" customHeight="1" x14ac:dyDescent="0.2">
      <c r="A24" s="165"/>
      <c r="B24" s="167" t="s">
        <v>298</v>
      </c>
      <c r="C24" s="179">
        <v>0</v>
      </c>
      <c r="D24" s="179">
        <v>0</v>
      </c>
      <c r="E24" s="179">
        <f t="shared" si="3"/>
        <v>0</v>
      </c>
      <c r="F24" s="179">
        <v>0</v>
      </c>
      <c r="G24" s="179">
        <v>0</v>
      </c>
      <c r="H24" s="179">
        <f t="shared" si="2"/>
        <v>0</v>
      </c>
    </row>
    <row r="25" spans="1:8" ht="14.1" customHeight="1" x14ac:dyDescent="0.2">
      <c r="A25" s="165"/>
      <c r="B25" s="167" t="s">
        <v>299</v>
      </c>
      <c r="C25" s="179">
        <v>1200000</v>
      </c>
      <c r="D25" s="179">
        <v>0</v>
      </c>
      <c r="E25" s="179">
        <f t="shared" si="3"/>
        <v>1200000</v>
      </c>
      <c r="F25" s="234">
        <v>1200000</v>
      </c>
      <c r="G25" s="234">
        <v>1200000</v>
      </c>
      <c r="H25" s="179">
        <f t="shared" si="2"/>
        <v>0</v>
      </c>
    </row>
    <row r="26" spans="1:8" ht="23.1" x14ac:dyDescent="0.2">
      <c r="A26" s="165"/>
      <c r="B26" s="167" t="s">
        <v>300</v>
      </c>
      <c r="C26" s="179">
        <v>0</v>
      </c>
      <c r="D26" s="179">
        <v>0</v>
      </c>
      <c r="E26" s="179">
        <f t="shared" si="3"/>
        <v>0</v>
      </c>
      <c r="F26" s="179">
        <v>0</v>
      </c>
      <c r="G26" s="179">
        <v>0</v>
      </c>
      <c r="H26" s="179">
        <f t="shared" si="2"/>
        <v>0</v>
      </c>
    </row>
    <row r="27" spans="1:8" ht="14.1" customHeight="1" x14ac:dyDescent="0.2">
      <c r="A27" s="165"/>
      <c r="B27" s="166" t="s">
        <v>301</v>
      </c>
      <c r="C27" s="179">
        <v>0</v>
      </c>
      <c r="D27" s="179">
        <v>0</v>
      </c>
      <c r="E27" s="179">
        <f t="shared" si="3"/>
        <v>0</v>
      </c>
      <c r="F27" s="179">
        <v>0</v>
      </c>
      <c r="G27" s="179">
        <v>0</v>
      </c>
      <c r="H27" s="179">
        <f t="shared" si="2"/>
        <v>0</v>
      </c>
    </row>
    <row r="28" spans="1:8" ht="14.1" customHeight="1" x14ac:dyDescent="0.2">
      <c r="A28" s="165"/>
      <c r="B28" s="166" t="s">
        <v>302</v>
      </c>
      <c r="C28" s="179">
        <v>0</v>
      </c>
      <c r="D28" s="179">
        <v>0</v>
      </c>
      <c r="E28" s="179">
        <f t="shared" si="3"/>
        <v>0</v>
      </c>
      <c r="F28" s="179">
        <v>0</v>
      </c>
      <c r="G28" s="179">
        <v>0</v>
      </c>
      <c r="H28" s="179">
        <f t="shared" ref="H28" si="5">+E28-F28</f>
        <v>0</v>
      </c>
    </row>
    <row r="29" spans="1:8" ht="14.1" customHeight="1" x14ac:dyDescent="0.2">
      <c r="A29" s="512" t="s">
        <v>303</v>
      </c>
      <c r="B29" s="513"/>
      <c r="C29" s="184">
        <f>SUM(C30:C38)</f>
        <v>1653943.13</v>
      </c>
      <c r="D29" s="184">
        <f t="shared" ref="D29:H29" si="6">SUM(D30:D38)</f>
        <v>37013.060000000027</v>
      </c>
      <c r="E29" s="184">
        <f t="shared" si="6"/>
        <v>1690956.19</v>
      </c>
      <c r="F29" s="184">
        <f t="shared" si="6"/>
        <v>1690956.19</v>
      </c>
      <c r="G29" s="184">
        <f t="shared" si="6"/>
        <v>1645086.19</v>
      </c>
      <c r="H29" s="184">
        <f t="shared" si="6"/>
        <v>0</v>
      </c>
    </row>
    <row r="30" spans="1:8" ht="14.1" customHeight="1" x14ac:dyDescent="0.2">
      <c r="A30" s="165"/>
      <c r="B30" s="166" t="s">
        <v>304</v>
      </c>
      <c r="C30" s="179">
        <v>26700</v>
      </c>
      <c r="D30" s="234">
        <v>1515.02</v>
      </c>
      <c r="E30" s="234">
        <f t="shared" si="3"/>
        <v>28215.02</v>
      </c>
      <c r="F30" s="234">
        <v>28215.02</v>
      </c>
      <c r="G30" s="234">
        <v>28215.02</v>
      </c>
      <c r="H30" s="234">
        <f t="shared" ref="H30:H38" si="7">+E30-F30</f>
        <v>0</v>
      </c>
    </row>
    <row r="31" spans="1:8" ht="14.1" customHeight="1" x14ac:dyDescent="0.2">
      <c r="A31" s="165"/>
      <c r="B31" s="166" t="s">
        <v>305</v>
      </c>
      <c r="C31" s="179">
        <v>84000</v>
      </c>
      <c r="D31" s="233">
        <v>-4898.04</v>
      </c>
      <c r="E31" s="234">
        <f t="shared" si="3"/>
        <v>79101.960000000006</v>
      </c>
      <c r="F31" s="234">
        <v>79101.960000000006</v>
      </c>
      <c r="G31" s="234">
        <v>79101.960000000006</v>
      </c>
      <c r="H31" s="234">
        <f t="shared" si="7"/>
        <v>0</v>
      </c>
    </row>
    <row r="32" spans="1:8" ht="19.55" customHeight="1" x14ac:dyDescent="0.2">
      <c r="A32" s="165"/>
      <c r="B32" s="167" t="s">
        <v>306</v>
      </c>
      <c r="C32" s="179">
        <v>397000</v>
      </c>
      <c r="D32" s="233">
        <v>-174234.23999999999</v>
      </c>
      <c r="E32" s="234">
        <f t="shared" si="3"/>
        <v>222765.76</v>
      </c>
      <c r="F32" s="234">
        <v>222765.76</v>
      </c>
      <c r="G32" s="234">
        <v>222765.76</v>
      </c>
      <c r="H32" s="234">
        <f t="shared" si="7"/>
        <v>0</v>
      </c>
    </row>
    <row r="33" spans="1:8" ht="14.1" customHeight="1" x14ac:dyDescent="0.2">
      <c r="A33" s="165"/>
      <c r="B33" s="167" t="s">
        <v>307</v>
      </c>
      <c r="C33" s="179">
        <v>1030</v>
      </c>
      <c r="D33" s="233">
        <v>-1030</v>
      </c>
      <c r="E33" s="234">
        <f t="shared" si="3"/>
        <v>0</v>
      </c>
      <c r="F33" s="234">
        <v>0</v>
      </c>
      <c r="G33" s="234">
        <v>0</v>
      </c>
      <c r="H33" s="234">
        <f>+E33-F33</f>
        <v>0</v>
      </c>
    </row>
    <row r="34" spans="1:8" ht="23.1" x14ac:dyDescent="0.2">
      <c r="A34" s="165"/>
      <c r="B34" s="167" t="s">
        <v>308</v>
      </c>
      <c r="C34" s="179">
        <v>76000</v>
      </c>
      <c r="D34" s="233">
        <v>-73042</v>
      </c>
      <c r="E34" s="234">
        <f t="shared" si="3"/>
        <v>2958</v>
      </c>
      <c r="F34" s="234">
        <v>2958</v>
      </c>
      <c r="G34" s="234">
        <v>2958</v>
      </c>
      <c r="H34" s="234">
        <f t="shared" si="7"/>
        <v>0</v>
      </c>
    </row>
    <row r="35" spans="1:8" ht="14.1" customHeight="1" x14ac:dyDescent="0.2">
      <c r="A35" s="165"/>
      <c r="B35" s="167" t="s">
        <v>309</v>
      </c>
      <c r="C35" s="179">
        <v>400000</v>
      </c>
      <c r="D35" s="234">
        <v>156699.88</v>
      </c>
      <c r="E35" s="234">
        <f t="shared" si="3"/>
        <v>556699.88</v>
      </c>
      <c r="F35" s="234">
        <v>556699.88</v>
      </c>
      <c r="G35" s="234">
        <v>556699.88</v>
      </c>
      <c r="H35" s="234">
        <v>0</v>
      </c>
    </row>
    <row r="36" spans="1:8" ht="14.1" customHeight="1" x14ac:dyDescent="0.2">
      <c r="A36" s="165"/>
      <c r="B36" s="167" t="s">
        <v>310</v>
      </c>
      <c r="C36" s="179">
        <v>251288</v>
      </c>
      <c r="D36" s="234">
        <v>143700.34</v>
      </c>
      <c r="E36" s="234">
        <f t="shared" si="3"/>
        <v>394988.33999999997</v>
      </c>
      <c r="F36" s="234">
        <v>394988.34</v>
      </c>
      <c r="G36" s="234">
        <v>394988.34</v>
      </c>
      <c r="H36" s="234">
        <f t="shared" si="7"/>
        <v>0</v>
      </c>
    </row>
    <row r="37" spans="1:8" ht="14.1" customHeight="1" x14ac:dyDescent="0.2">
      <c r="A37" s="165"/>
      <c r="B37" s="167" t="s">
        <v>311</v>
      </c>
      <c r="C37" s="179">
        <v>180000</v>
      </c>
      <c r="D37" s="233">
        <v>-36630.769999999997</v>
      </c>
      <c r="E37" s="234">
        <f t="shared" si="3"/>
        <v>143369.23000000001</v>
      </c>
      <c r="F37" s="234">
        <v>143369.23000000001</v>
      </c>
      <c r="G37" s="234">
        <v>143369.23000000001</v>
      </c>
      <c r="H37" s="234">
        <f t="shared" si="7"/>
        <v>0</v>
      </c>
    </row>
    <row r="38" spans="1:8" ht="14.1" customHeight="1" x14ac:dyDescent="0.2">
      <c r="A38" s="165"/>
      <c r="B38" s="166" t="s">
        <v>312</v>
      </c>
      <c r="C38" s="179">
        <v>237925.13</v>
      </c>
      <c r="D38" s="234">
        <v>24932.87</v>
      </c>
      <c r="E38" s="234">
        <f t="shared" si="3"/>
        <v>262858</v>
      </c>
      <c r="F38" s="234">
        <v>262858</v>
      </c>
      <c r="G38" s="234">
        <v>216988</v>
      </c>
      <c r="H38" s="234">
        <f t="shared" si="7"/>
        <v>0</v>
      </c>
    </row>
    <row r="39" spans="1:8" ht="25.5" customHeight="1" x14ac:dyDescent="0.2">
      <c r="A39" s="514" t="s">
        <v>313</v>
      </c>
      <c r="B39" s="515"/>
      <c r="C39" s="184">
        <f>SUM(C40:C48)</f>
        <v>6986870</v>
      </c>
      <c r="D39" s="184">
        <f t="shared" ref="D39:H39" si="8">SUM(D40:D48)</f>
        <v>-37013.06</v>
      </c>
      <c r="E39" s="184">
        <f t="shared" si="8"/>
        <v>6949856.9400000004</v>
      </c>
      <c r="F39" s="184">
        <f t="shared" si="8"/>
        <v>6948838</v>
      </c>
      <c r="G39" s="184">
        <f t="shared" si="8"/>
        <v>6948838</v>
      </c>
      <c r="H39" s="184">
        <f t="shared" si="8"/>
        <v>1018.94</v>
      </c>
    </row>
    <row r="40" spans="1:8" ht="14.1" customHeight="1" x14ac:dyDescent="0.2">
      <c r="A40" s="165"/>
      <c r="B40" s="166" t="s">
        <v>314</v>
      </c>
      <c r="C40" s="179">
        <v>0</v>
      </c>
      <c r="D40" s="179">
        <v>0</v>
      </c>
      <c r="E40" s="179">
        <v>0</v>
      </c>
      <c r="F40" s="179">
        <v>0</v>
      </c>
      <c r="G40" s="179">
        <v>0</v>
      </c>
      <c r="H40" s="179">
        <f t="shared" ref="H40:H49" si="9">+E40-F40</f>
        <v>0</v>
      </c>
    </row>
    <row r="41" spans="1:8" ht="14.1" customHeight="1" x14ac:dyDescent="0.2">
      <c r="A41" s="165"/>
      <c r="B41" s="166" t="s">
        <v>315</v>
      </c>
      <c r="C41" s="179">
        <v>0</v>
      </c>
      <c r="D41" s="179">
        <v>0</v>
      </c>
      <c r="E41" s="179">
        <v>0</v>
      </c>
      <c r="F41" s="179">
        <v>0</v>
      </c>
      <c r="G41" s="179">
        <v>0</v>
      </c>
      <c r="H41" s="179">
        <f t="shared" si="9"/>
        <v>0</v>
      </c>
    </row>
    <row r="42" spans="1:8" ht="14.1" customHeight="1" x14ac:dyDescent="0.2">
      <c r="A42" s="165"/>
      <c r="B42" s="166" t="s">
        <v>316</v>
      </c>
      <c r="C42" s="179">
        <v>0</v>
      </c>
      <c r="D42" s="179">
        <v>0</v>
      </c>
      <c r="E42" s="179">
        <v>0</v>
      </c>
      <c r="F42" s="179">
        <v>0</v>
      </c>
      <c r="G42" s="179">
        <v>0</v>
      </c>
      <c r="H42" s="179">
        <f t="shared" si="9"/>
        <v>0</v>
      </c>
    </row>
    <row r="43" spans="1:8" ht="14.1" customHeight="1" x14ac:dyDescent="0.2">
      <c r="A43" s="165"/>
      <c r="B43" s="166" t="s">
        <v>317</v>
      </c>
      <c r="C43" s="179">
        <v>6986870</v>
      </c>
      <c r="D43" s="233">
        <v>-37013.06</v>
      </c>
      <c r="E43" s="191">
        <f t="shared" ref="E43" si="10">C43+D43</f>
        <v>6949856.9400000004</v>
      </c>
      <c r="F43" s="179">
        <v>6948838</v>
      </c>
      <c r="G43" s="190">
        <v>6948838</v>
      </c>
      <c r="H43" s="179">
        <v>1018.94</v>
      </c>
    </row>
    <row r="44" spans="1:8" ht="14.1" customHeight="1" x14ac:dyDescent="0.2">
      <c r="A44" s="165"/>
      <c r="B44" s="166" t="s">
        <v>318</v>
      </c>
      <c r="C44" s="179">
        <v>0</v>
      </c>
      <c r="D44" s="179">
        <v>0</v>
      </c>
      <c r="E44" s="179">
        <v>0</v>
      </c>
      <c r="F44" s="179">
        <v>0</v>
      </c>
      <c r="G44" s="179">
        <v>0</v>
      </c>
      <c r="H44" s="179">
        <f t="shared" si="9"/>
        <v>0</v>
      </c>
    </row>
    <row r="45" spans="1:8" ht="14.1" customHeight="1" x14ac:dyDescent="0.2">
      <c r="A45" s="165"/>
      <c r="B45" s="166" t="s">
        <v>319</v>
      </c>
      <c r="C45" s="179">
        <v>0</v>
      </c>
      <c r="D45" s="179">
        <v>0</v>
      </c>
      <c r="E45" s="179">
        <v>0</v>
      </c>
      <c r="F45" s="179">
        <v>0</v>
      </c>
      <c r="G45" s="179">
        <v>0</v>
      </c>
      <c r="H45" s="179">
        <f t="shared" si="9"/>
        <v>0</v>
      </c>
    </row>
    <row r="46" spans="1:8" ht="14.1" customHeight="1" x14ac:dyDescent="0.2">
      <c r="A46" s="165"/>
      <c r="B46" s="166" t="s">
        <v>320</v>
      </c>
      <c r="C46" s="179">
        <v>0</v>
      </c>
      <c r="D46" s="179">
        <v>0</v>
      </c>
      <c r="E46" s="179">
        <v>0</v>
      </c>
      <c r="F46" s="179">
        <v>0</v>
      </c>
      <c r="G46" s="179">
        <v>0</v>
      </c>
      <c r="H46" s="179">
        <f t="shared" si="9"/>
        <v>0</v>
      </c>
    </row>
    <row r="47" spans="1:8" ht="14.1" customHeight="1" x14ac:dyDescent="0.2">
      <c r="A47" s="165"/>
      <c r="B47" s="166" t="s">
        <v>321</v>
      </c>
      <c r="C47" s="179">
        <v>0</v>
      </c>
      <c r="D47" s="179">
        <v>0</v>
      </c>
      <c r="E47" s="179">
        <v>0</v>
      </c>
      <c r="F47" s="179">
        <v>0</v>
      </c>
      <c r="G47" s="179">
        <v>0</v>
      </c>
      <c r="H47" s="179">
        <f t="shared" si="9"/>
        <v>0</v>
      </c>
    </row>
    <row r="48" spans="1:8" ht="14.1" customHeight="1" x14ac:dyDescent="0.2">
      <c r="A48" s="165"/>
      <c r="B48" s="166" t="s">
        <v>322</v>
      </c>
      <c r="C48" s="179">
        <v>0</v>
      </c>
      <c r="D48" s="179">
        <v>0</v>
      </c>
      <c r="E48" s="179">
        <v>0</v>
      </c>
      <c r="F48" s="179">
        <v>0</v>
      </c>
      <c r="G48" s="179">
        <v>0</v>
      </c>
      <c r="H48" s="179">
        <f t="shared" si="9"/>
        <v>0</v>
      </c>
    </row>
    <row r="49" spans="1:8" ht="24.8" customHeight="1" x14ac:dyDescent="0.2">
      <c r="A49" s="514" t="s">
        <v>323</v>
      </c>
      <c r="B49" s="515"/>
      <c r="C49" s="179">
        <v>0</v>
      </c>
      <c r="D49" s="179">
        <v>0</v>
      </c>
      <c r="E49" s="179">
        <v>0</v>
      </c>
      <c r="F49" s="179">
        <v>0</v>
      </c>
      <c r="G49" s="179">
        <v>0</v>
      </c>
      <c r="H49" s="179">
        <f t="shared" si="9"/>
        <v>0</v>
      </c>
    </row>
    <row r="50" spans="1:8" ht="14.1" customHeight="1" x14ac:dyDescent="0.2">
      <c r="A50" s="165"/>
      <c r="B50" s="166" t="s">
        <v>324</v>
      </c>
      <c r="C50" s="179">
        <v>0</v>
      </c>
      <c r="D50" s="179">
        <v>0</v>
      </c>
      <c r="E50" s="179">
        <v>0</v>
      </c>
      <c r="F50" s="179">
        <v>0</v>
      </c>
      <c r="G50" s="179">
        <v>0</v>
      </c>
      <c r="H50" s="179">
        <f t="shared" ref="H50:H75" si="11">+E50-F50</f>
        <v>0</v>
      </c>
    </row>
    <row r="51" spans="1:8" ht="14.1" customHeight="1" x14ac:dyDescent="0.2">
      <c r="A51" s="165"/>
      <c r="B51" s="166" t="s">
        <v>325</v>
      </c>
      <c r="C51" s="179">
        <v>0</v>
      </c>
      <c r="D51" s="179">
        <v>0</v>
      </c>
      <c r="E51" s="179">
        <v>0</v>
      </c>
      <c r="F51" s="179">
        <v>0</v>
      </c>
      <c r="G51" s="179">
        <v>0</v>
      </c>
      <c r="H51" s="179">
        <f t="shared" si="11"/>
        <v>0</v>
      </c>
    </row>
    <row r="52" spans="1:8" ht="14.1" customHeight="1" x14ac:dyDescent="0.2">
      <c r="A52" s="165"/>
      <c r="B52" s="166" t="s">
        <v>326</v>
      </c>
      <c r="C52" s="179">
        <v>0</v>
      </c>
      <c r="D52" s="179">
        <v>0</v>
      </c>
      <c r="E52" s="179">
        <v>0</v>
      </c>
      <c r="F52" s="179">
        <v>0</v>
      </c>
      <c r="G52" s="179">
        <v>0</v>
      </c>
      <c r="H52" s="179">
        <f t="shared" si="11"/>
        <v>0</v>
      </c>
    </row>
    <row r="53" spans="1:8" ht="14.1" customHeight="1" x14ac:dyDescent="0.2">
      <c r="A53" s="165"/>
      <c r="B53" s="166" t="s">
        <v>327</v>
      </c>
      <c r="C53" s="179">
        <v>0</v>
      </c>
      <c r="D53" s="179">
        <v>0</v>
      </c>
      <c r="E53" s="179">
        <v>0</v>
      </c>
      <c r="F53" s="179">
        <v>0</v>
      </c>
      <c r="G53" s="179">
        <v>0</v>
      </c>
      <c r="H53" s="179">
        <f t="shared" si="11"/>
        <v>0</v>
      </c>
    </row>
    <row r="54" spans="1:8" ht="14.1" customHeight="1" x14ac:dyDescent="0.2">
      <c r="A54" s="165"/>
      <c r="B54" s="166" t="s">
        <v>328</v>
      </c>
      <c r="C54" s="179">
        <v>0</v>
      </c>
      <c r="D54" s="179">
        <v>0</v>
      </c>
      <c r="E54" s="179">
        <v>0</v>
      </c>
      <c r="F54" s="179">
        <v>0</v>
      </c>
      <c r="G54" s="179">
        <v>0</v>
      </c>
      <c r="H54" s="179">
        <f t="shared" si="11"/>
        <v>0</v>
      </c>
    </row>
    <row r="55" spans="1:8" ht="14.1" customHeight="1" x14ac:dyDescent="0.2">
      <c r="A55" s="165"/>
      <c r="B55" s="166" t="s">
        <v>329</v>
      </c>
      <c r="C55" s="179">
        <v>0</v>
      </c>
      <c r="D55" s="179">
        <v>0</v>
      </c>
      <c r="E55" s="179">
        <v>0</v>
      </c>
      <c r="F55" s="179">
        <v>0</v>
      </c>
      <c r="G55" s="179">
        <v>0</v>
      </c>
      <c r="H55" s="179">
        <f t="shared" si="11"/>
        <v>0</v>
      </c>
    </row>
    <row r="56" spans="1:8" ht="14.1" customHeight="1" x14ac:dyDescent="0.2">
      <c r="A56" s="165"/>
      <c r="B56" s="166" t="s">
        <v>330</v>
      </c>
      <c r="C56" s="179">
        <v>0</v>
      </c>
      <c r="D56" s="179">
        <v>0</v>
      </c>
      <c r="E56" s="179">
        <v>0</v>
      </c>
      <c r="F56" s="179">
        <v>0</v>
      </c>
      <c r="G56" s="179">
        <v>0</v>
      </c>
      <c r="H56" s="179">
        <f t="shared" si="11"/>
        <v>0</v>
      </c>
    </row>
    <row r="57" spans="1:8" ht="14.1" customHeight="1" x14ac:dyDescent="0.2">
      <c r="A57" s="165"/>
      <c r="B57" s="166" t="s">
        <v>331</v>
      </c>
      <c r="C57" s="179">
        <v>0</v>
      </c>
      <c r="D57" s="179">
        <v>0</v>
      </c>
      <c r="E57" s="179">
        <v>0</v>
      </c>
      <c r="F57" s="179">
        <v>0</v>
      </c>
      <c r="G57" s="179">
        <v>0</v>
      </c>
      <c r="H57" s="179">
        <f t="shared" si="11"/>
        <v>0</v>
      </c>
    </row>
    <row r="58" spans="1:8" ht="14.1" customHeight="1" x14ac:dyDescent="0.2">
      <c r="A58" s="165"/>
      <c r="B58" s="166" t="s">
        <v>332</v>
      </c>
      <c r="C58" s="179">
        <v>0</v>
      </c>
      <c r="D58" s="179">
        <v>0</v>
      </c>
      <c r="E58" s="179">
        <v>0</v>
      </c>
      <c r="F58" s="179">
        <v>0</v>
      </c>
      <c r="G58" s="179">
        <v>0</v>
      </c>
      <c r="H58" s="179">
        <f t="shared" si="11"/>
        <v>0</v>
      </c>
    </row>
    <row r="59" spans="1:8" ht="14.1" customHeight="1" x14ac:dyDescent="0.2">
      <c r="A59" s="512" t="s">
        <v>333</v>
      </c>
      <c r="B59" s="513"/>
      <c r="C59" s="179">
        <f>SUM(C60:C62)</f>
        <v>0</v>
      </c>
      <c r="D59" s="179">
        <f t="shared" ref="D59:G59" si="12">SUM(D60:D62)</f>
        <v>0</v>
      </c>
      <c r="E59" s="179">
        <f t="shared" si="12"/>
        <v>0</v>
      </c>
      <c r="F59" s="179">
        <f t="shared" si="12"/>
        <v>0</v>
      </c>
      <c r="G59" s="179">
        <f t="shared" si="12"/>
        <v>0</v>
      </c>
      <c r="H59" s="179">
        <f t="shared" si="11"/>
        <v>0</v>
      </c>
    </row>
    <row r="60" spans="1:8" ht="14.1" customHeight="1" x14ac:dyDescent="0.2">
      <c r="A60" s="165"/>
      <c r="B60" s="166" t="s">
        <v>334</v>
      </c>
      <c r="C60" s="179">
        <v>0</v>
      </c>
      <c r="D60" s="179">
        <v>0</v>
      </c>
      <c r="E60" s="179">
        <v>0</v>
      </c>
      <c r="F60" s="179">
        <v>0</v>
      </c>
      <c r="G60" s="179">
        <v>0</v>
      </c>
      <c r="H60" s="179">
        <f t="shared" si="11"/>
        <v>0</v>
      </c>
    </row>
    <row r="61" spans="1:8" ht="14.1" customHeight="1" x14ac:dyDescent="0.2">
      <c r="A61" s="165"/>
      <c r="B61" s="166" t="s">
        <v>335</v>
      </c>
      <c r="C61" s="179">
        <v>0</v>
      </c>
      <c r="D61" s="179">
        <v>0</v>
      </c>
      <c r="E61" s="179">
        <v>0</v>
      </c>
      <c r="F61" s="179">
        <v>0</v>
      </c>
      <c r="G61" s="179">
        <v>0</v>
      </c>
      <c r="H61" s="179">
        <f t="shared" si="11"/>
        <v>0</v>
      </c>
    </row>
    <row r="62" spans="1:8" ht="14.1" customHeight="1" x14ac:dyDescent="0.2">
      <c r="A62" s="165"/>
      <c r="B62" s="166" t="s">
        <v>336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79">
        <f t="shared" si="11"/>
        <v>0</v>
      </c>
    </row>
    <row r="63" spans="1:8" ht="22.6" customHeight="1" x14ac:dyDescent="0.2">
      <c r="A63" s="514" t="s">
        <v>337</v>
      </c>
      <c r="B63" s="515"/>
      <c r="C63" s="179">
        <f>SUM(C64:C71)</f>
        <v>0</v>
      </c>
      <c r="D63" s="179">
        <f t="shared" ref="D63:G63" si="13">SUM(D64:D71)</f>
        <v>0</v>
      </c>
      <c r="E63" s="179">
        <f t="shared" si="13"/>
        <v>0</v>
      </c>
      <c r="F63" s="179">
        <f t="shared" si="13"/>
        <v>0</v>
      </c>
      <c r="G63" s="179">
        <f t="shared" si="13"/>
        <v>0</v>
      </c>
      <c r="H63" s="179">
        <f t="shared" si="11"/>
        <v>0</v>
      </c>
    </row>
    <row r="64" spans="1:8" ht="14.1" customHeight="1" x14ac:dyDescent="0.2">
      <c r="A64" s="165"/>
      <c r="B64" s="166" t="s">
        <v>338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79">
        <f t="shared" si="11"/>
        <v>0</v>
      </c>
    </row>
    <row r="65" spans="1:8" ht="14.1" customHeight="1" x14ac:dyDescent="0.2">
      <c r="A65" s="165"/>
      <c r="B65" s="166" t="s">
        <v>339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79">
        <f t="shared" si="11"/>
        <v>0</v>
      </c>
    </row>
    <row r="66" spans="1:8" ht="14.1" customHeight="1" x14ac:dyDescent="0.2">
      <c r="A66" s="165"/>
      <c r="B66" s="166" t="s">
        <v>340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79">
        <f t="shared" si="11"/>
        <v>0</v>
      </c>
    </row>
    <row r="67" spans="1:8" ht="14.1" customHeight="1" x14ac:dyDescent="0.2">
      <c r="A67" s="165"/>
      <c r="B67" s="166" t="s">
        <v>341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79">
        <f t="shared" si="11"/>
        <v>0</v>
      </c>
    </row>
    <row r="68" spans="1:8" ht="14.1" customHeight="1" x14ac:dyDescent="0.2">
      <c r="A68" s="165"/>
      <c r="B68" s="166" t="s">
        <v>342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79">
        <f t="shared" si="11"/>
        <v>0</v>
      </c>
    </row>
    <row r="69" spans="1:8" ht="14.1" customHeight="1" x14ac:dyDescent="0.2">
      <c r="A69" s="165"/>
      <c r="B69" s="166" t="s">
        <v>343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79">
        <f t="shared" si="11"/>
        <v>0</v>
      </c>
    </row>
    <row r="70" spans="1:8" ht="14.1" customHeight="1" x14ac:dyDescent="0.2">
      <c r="A70" s="165"/>
      <c r="B70" s="166" t="s">
        <v>344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79">
        <f t="shared" si="11"/>
        <v>0</v>
      </c>
    </row>
    <row r="71" spans="1:8" ht="23.1" x14ac:dyDescent="0.2">
      <c r="A71" s="165"/>
      <c r="B71" s="167" t="s">
        <v>345</v>
      </c>
      <c r="C71" s="179">
        <v>0</v>
      </c>
      <c r="D71" s="179">
        <v>0</v>
      </c>
      <c r="E71" s="179">
        <v>0</v>
      </c>
      <c r="F71" s="179">
        <v>0</v>
      </c>
      <c r="G71" s="179">
        <v>0</v>
      </c>
      <c r="H71" s="179">
        <f t="shared" si="11"/>
        <v>0</v>
      </c>
    </row>
    <row r="72" spans="1:8" ht="14.1" customHeight="1" x14ac:dyDescent="0.2">
      <c r="A72" s="512" t="s">
        <v>346</v>
      </c>
      <c r="B72" s="513"/>
      <c r="C72" s="179">
        <f>SUM(C73:C75)</f>
        <v>0</v>
      </c>
      <c r="D72" s="179">
        <f t="shared" ref="D72:G72" si="14">SUM(D73:D75)</f>
        <v>0</v>
      </c>
      <c r="E72" s="179">
        <f t="shared" si="14"/>
        <v>0</v>
      </c>
      <c r="F72" s="179">
        <f t="shared" si="14"/>
        <v>0</v>
      </c>
      <c r="G72" s="179">
        <f t="shared" si="14"/>
        <v>0</v>
      </c>
      <c r="H72" s="179">
        <f t="shared" si="11"/>
        <v>0</v>
      </c>
    </row>
    <row r="73" spans="1:8" ht="14.1" customHeight="1" x14ac:dyDescent="0.2">
      <c r="A73" s="165"/>
      <c r="B73" s="166" t="s">
        <v>347</v>
      </c>
      <c r="C73" s="179">
        <v>0</v>
      </c>
      <c r="D73" s="179">
        <v>0</v>
      </c>
      <c r="E73" s="179">
        <v>0</v>
      </c>
      <c r="F73" s="179">
        <v>0</v>
      </c>
      <c r="G73" s="179">
        <v>0</v>
      </c>
      <c r="H73" s="179">
        <f t="shared" si="11"/>
        <v>0</v>
      </c>
    </row>
    <row r="74" spans="1:8" ht="14.1" customHeight="1" x14ac:dyDescent="0.2">
      <c r="A74" s="165"/>
      <c r="B74" s="166" t="s">
        <v>348</v>
      </c>
      <c r="C74" s="179">
        <v>0</v>
      </c>
      <c r="D74" s="179">
        <v>0</v>
      </c>
      <c r="E74" s="179">
        <v>0</v>
      </c>
      <c r="F74" s="179">
        <v>0</v>
      </c>
      <c r="G74" s="179">
        <v>0</v>
      </c>
      <c r="H74" s="179">
        <f t="shared" si="11"/>
        <v>0</v>
      </c>
    </row>
    <row r="75" spans="1:8" ht="14.1" customHeight="1" x14ac:dyDescent="0.2">
      <c r="A75" s="165"/>
      <c r="B75" s="166" t="s">
        <v>349</v>
      </c>
      <c r="C75" s="179">
        <v>0</v>
      </c>
      <c r="D75" s="179">
        <v>0</v>
      </c>
      <c r="E75" s="179">
        <v>0</v>
      </c>
      <c r="F75" s="179">
        <v>0</v>
      </c>
      <c r="G75" s="179">
        <v>0</v>
      </c>
      <c r="H75" s="179">
        <f t="shared" si="11"/>
        <v>0</v>
      </c>
    </row>
    <row r="76" spans="1:8" ht="14.1" customHeight="1" x14ac:dyDescent="0.2">
      <c r="A76" s="512" t="s">
        <v>350</v>
      </c>
      <c r="B76" s="513"/>
      <c r="C76" s="179">
        <f>SUM(C77:C83)</f>
        <v>0</v>
      </c>
      <c r="D76" s="179">
        <f t="shared" ref="D76:G76" si="15">SUM(D77:D83)</f>
        <v>0</v>
      </c>
      <c r="E76" s="179">
        <f t="shared" si="15"/>
        <v>0</v>
      </c>
      <c r="F76" s="179">
        <f t="shared" si="15"/>
        <v>0</v>
      </c>
      <c r="G76" s="179">
        <f t="shared" si="15"/>
        <v>0</v>
      </c>
      <c r="H76" s="179">
        <f t="shared" ref="H76:H139" si="16">+E76-F76</f>
        <v>0</v>
      </c>
    </row>
    <row r="77" spans="1:8" ht="14.1" customHeight="1" x14ac:dyDescent="0.2">
      <c r="A77" s="165"/>
      <c r="B77" s="166" t="s">
        <v>351</v>
      </c>
      <c r="C77" s="179">
        <v>0</v>
      </c>
      <c r="D77" s="179">
        <v>0</v>
      </c>
      <c r="E77" s="179">
        <v>0</v>
      </c>
      <c r="F77" s="179">
        <v>0</v>
      </c>
      <c r="G77" s="179">
        <v>0</v>
      </c>
      <c r="H77" s="179">
        <f t="shared" si="16"/>
        <v>0</v>
      </c>
    </row>
    <row r="78" spans="1:8" ht="14.1" customHeight="1" x14ac:dyDescent="0.2">
      <c r="A78" s="165"/>
      <c r="B78" s="166" t="s">
        <v>352</v>
      </c>
      <c r="C78" s="179">
        <v>0</v>
      </c>
      <c r="D78" s="179">
        <v>0</v>
      </c>
      <c r="E78" s="179">
        <v>0</v>
      </c>
      <c r="F78" s="179">
        <v>0</v>
      </c>
      <c r="G78" s="179">
        <v>0</v>
      </c>
      <c r="H78" s="179">
        <f t="shared" si="16"/>
        <v>0</v>
      </c>
    </row>
    <row r="79" spans="1:8" ht="14.1" customHeight="1" x14ac:dyDescent="0.2">
      <c r="A79" s="165"/>
      <c r="B79" s="166" t="s">
        <v>353</v>
      </c>
      <c r="C79" s="179">
        <v>0</v>
      </c>
      <c r="D79" s="179">
        <v>0</v>
      </c>
      <c r="E79" s="179">
        <v>0</v>
      </c>
      <c r="F79" s="179">
        <v>0</v>
      </c>
      <c r="G79" s="179">
        <v>0</v>
      </c>
      <c r="H79" s="179">
        <f t="shared" si="16"/>
        <v>0</v>
      </c>
    </row>
    <row r="80" spans="1:8" ht="14.1" customHeight="1" x14ac:dyDescent="0.2">
      <c r="A80" s="165"/>
      <c r="B80" s="166" t="s">
        <v>354</v>
      </c>
      <c r="C80" s="179">
        <v>0</v>
      </c>
      <c r="D80" s="179">
        <v>0</v>
      </c>
      <c r="E80" s="179">
        <v>0</v>
      </c>
      <c r="F80" s="179">
        <v>0</v>
      </c>
      <c r="G80" s="179">
        <v>0</v>
      </c>
      <c r="H80" s="179">
        <f>+E80-F80</f>
        <v>0</v>
      </c>
    </row>
    <row r="81" spans="1:14" ht="14.1" customHeight="1" x14ac:dyDescent="0.2">
      <c r="A81" s="165"/>
      <c r="B81" s="166" t="s">
        <v>355</v>
      </c>
      <c r="C81" s="179">
        <v>0</v>
      </c>
      <c r="D81" s="179">
        <v>0</v>
      </c>
      <c r="E81" s="179">
        <v>0</v>
      </c>
      <c r="F81" s="179">
        <v>0</v>
      </c>
      <c r="G81" s="179">
        <v>0</v>
      </c>
      <c r="H81" s="179">
        <f t="shared" si="16"/>
        <v>0</v>
      </c>
    </row>
    <row r="82" spans="1:14" s="76" customFormat="1" ht="14.1" customHeight="1" x14ac:dyDescent="0.2">
      <c r="A82" s="165"/>
      <c r="B82" s="166" t="s">
        <v>356</v>
      </c>
      <c r="C82" s="179">
        <v>0</v>
      </c>
      <c r="D82" s="179">
        <v>0</v>
      </c>
      <c r="E82" s="179">
        <v>0</v>
      </c>
      <c r="F82" s="179">
        <v>0</v>
      </c>
      <c r="G82" s="179">
        <v>0</v>
      </c>
      <c r="H82" s="179">
        <f t="shared" si="16"/>
        <v>0</v>
      </c>
    </row>
    <row r="83" spans="1:14" s="76" customFormat="1" ht="14.1" customHeight="1" x14ac:dyDescent="0.2">
      <c r="A83" s="165"/>
      <c r="B83" s="166" t="s">
        <v>357</v>
      </c>
      <c r="C83" s="179">
        <v>0</v>
      </c>
      <c r="D83" s="179">
        <v>0</v>
      </c>
      <c r="E83" s="179">
        <v>0</v>
      </c>
      <c r="F83" s="179">
        <v>0</v>
      </c>
      <c r="G83" s="179">
        <v>0</v>
      </c>
      <c r="H83" s="179">
        <f t="shared" si="16"/>
        <v>0</v>
      </c>
    </row>
    <row r="84" spans="1:14" s="76" customFormat="1" ht="14.1" customHeight="1" x14ac:dyDescent="0.2">
      <c r="A84" s="516"/>
      <c r="B84" s="516"/>
      <c r="C84" s="186"/>
      <c r="D84" s="186"/>
      <c r="E84" s="186"/>
      <c r="F84" s="186"/>
      <c r="G84" s="186"/>
      <c r="H84" s="179"/>
    </row>
    <row r="85" spans="1:14" s="76" customFormat="1" ht="14.1" customHeight="1" x14ac:dyDescent="0.2">
      <c r="A85" s="510" t="s">
        <v>358</v>
      </c>
      <c r="B85" s="511"/>
      <c r="C85" s="184">
        <f>C86+C104+C114+C94</f>
        <v>64485951</v>
      </c>
      <c r="D85" s="184">
        <f t="shared" ref="D85:G85" si="17">D86+D104+D114+D94</f>
        <v>1169846.8799999999</v>
      </c>
      <c r="E85" s="184">
        <f t="shared" si="17"/>
        <v>65655797.879999995</v>
      </c>
      <c r="F85" s="311">
        <f t="shared" si="17"/>
        <v>65237001.060000002</v>
      </c>
      <c r="G85" s="311">
        <f t="shared" si="17"/>
        <v>64835836.319999993</v>
      </c>
      <c r="H85" s="184">
        <f>H86+H104+H114+H94</f>
        <v>418796.81999999937</v>
      </c>
      <c r="I85" s="192"/>
      <c r="J85" s="192"/>
      <c r="K85" s="192"/>
      <c r="L85" s="192"/>
      <c r="M85" s="192"/>
      <c r="N85" s="192"/>
    </row>
    <row r="86" spans="1:14" s="76" customFormat="1" ht="14.1" customHeight="1" x14ac:dyDescent="0.2">
      <c r="A86" s="512" t="s">
        <v>285</v>
      </c>
      <c r="B86" s="513"/>
      <c r="C86" s="184">
        <f>SUM(C87:C93)</f>
        <v>36953152</v>
      </c>
      <c r="D86" s="184">
        <f t="shared" ref="D86:H86" si="18">SUM(D87:D93)</f>
        <v>1169846.8799999999</v>
      </c>
      <c r="E86" s="184">
        <f>SUM(E87:E93)</f>
        <v>38122998.879999995</v>
      </c>
      <c r="F86" s="184">
        <f t="shared" si="18"/>
        <v>38120378.200000003</v>
      </c>
      <c r="G86" s="184">
        <f>SUM(G87:G93)</f>
        <v>37782259.459999993</v>
      </c>
      <c r="H86" s="184">
        <f t="shared" si="18"/>
        <v>2620.679999999702</v>
      </c>
      <c r="I86" s="192"/>
      <c r="J86" s="192"/>
      <c r="K86" s="192"/>
      <c r="L86" s="192"/>
      <c r="M86" s="192"/>
      <c r="N86" s="192"/>
    </row>
    <row r="87" spans="1:14" s="76" customFormat="1" ht="14.1" customHeight="1" x14ac:dyDescent="0.2">
      <c r="A87" s="165"/>
      <c r="B87" s="166" t="s">
        <v>286</v>
      </c>
      <c r="C87" s="179">
        <v>13107059.4</v>
      </c>
      <c r="D87" s="179">
        <v>156675.19</v>
      </c>
      <c r="E87" s="189">
        <f t="shared" ref="E87:E113" si="19">C87+D87</f>
        <v>13263734.59</v>
      </c>
      <c r="F87" s="179">
        <v>13261113.91</v>
      </c>
      <c r="G87" s="180">
        <v>13261113.91</v>
      </c>
      <c r="H87" s="179">
        <f>+E87-F87</f>
        <v>2620.679999999702</v>
      </c>
      <c r="I87" s="174"/>
    </row>
    <row r="88" spans="1:14" s="76" customFormat="1" ht="14.1" customHeight="1" x14ac:dyDescent="0.2">
      <c r="A88" s="165"/>
      <c r="B88" s="166" t="s">
        <v>287</v>
      </c>
      <c r="C88" s="179">
        <v>747906.79999999981</v>
      </c>
      <c r="D88" s="233">
        <v>-128838.13</v>
      </c>
      <c r="E88" s="189">
        <f t="shared" si="19"/>
        <v>619068.66999999981</v>
      </c>
      <c r="F88" s="179">
        <v>619068.67000000004</v>
      </c>
      <c r="G88" s="180">
        <v>619068.67000000004</v>
      </c>
      <c r="H88" s="179">
        <f>+E88-F88</f>
        <v>0</v>
      </c>
    </row>
    <row r="89" spans="1:14" s="76" customFormat="1" ht="14.1" customHeight="1" x14ac:dyDescent="0.2">
      <c r="A89" s="165"/>
      <c r="B89" s="166" t="s">
        <v>288</v>
      </c>
      <c r="C89" s="185">
        <v>2914417.27</v>
      </c>
      <c r="D89" s="179">
        <v>144836.49</v>
      </c>
      <c r="E89" s="189">
        <f t="shared" si="19"/>
        <v>3059253.76</v>
      </c>
      <c r="F89" s="180">
        <v>3059253.76</v>
      </c>
      <c r="G89" s="180">
        <v>3059253.76</v>
      </c>
      <c r="H89" s="179">
        <f>+E89-F89</f>
        <v>0</v>
      </c>
    </row>
    <row r="90" spans="1:14" s="76" customFormat="1" ht="14.1" customHeight="1" x14ac:dyDescent="0.2">
      <c r="A90" s="165"/>
      <c r="B90" s="166" t="s">
        <v>289</v>
      </c>
      <c r="C90" s="179">
        <v>4444002.5299999993</v>
      </c>
      <c r="D90" s="233">
        <v>-732930.55</v>
      </c>
      <c r="E90" s="189">
        <f t="shared" si="19"/>
        <v>3711071.9799999995</v>
      </c>
      <c r="F90" s="179">
        <v>3711071.98</v>
      </c>
      <c r="G90" s="179">
        <v>3372953.24</v>
      </c>
      <c r="H90" s="179">
        <f>+E90-F90</f>
        <v>0</v>
      </c>
    </row>
    <row r="91" spans="1:14" s="76" customFormat="1" ht="14.1" customHeight="1" x14ac:dyDescent="0.2">
      <c r="A91" s="165"/>
      <c r="B91" s="166" t="s">
        <v>290</v>
      </c>
      <c r="C91" s="179">
        <v>15739766</v>
      </c>
      <c r="D91" s="179">
        <v>1730103.88</v>
      </c>
      <c r="E91" s="189">
        <f t="shared" si="19"/>
        <v>17469869.879999999</v>
      </c>
      <c r="F91" s="179">
        <v>17469869.879999999</v>
      </c>
      <c r="G91" s="180">
        <v>17469869.879999999</v>
      </c>
      <c r="H91" s="179">
        <f>+E91-F91</f>
        <v>0</v>
      </c>
    </row>
    <row r="92" spans="1:14" s="76" customFormat="1" ht="14.1" customHeight="1" x14ac:dyDescent="0.2">
      <c r="A92" s="165"/>
      <c r="B92" s="166" t="s">
        <v>291</v>
      </c>
      <c r="C92" s="179">
        <v>0</v>
      </c>
      <c r="D92" s="179">
        <v>0</v>
      </c>
      <c r="E92" s="189">
        <f t="shared" si="19"/>
        <v>0</v>
      </c>
      <c r="F92" s="179">
        <v>0</v>
      </c>
      <c r="G92" s="179">
        <v>0</v>
      </c>
      <c r="H92" s="179">
        <f t="shared" ref="H92:H113" si="20">+E92-F92</f>
        <v>0</v>
      </c>
    </row>
    <row r="93" spans="1:14" s="76" customFormat="1" ht="14.1" customHeight="1" x14ac:dyDescent="0.2">
      <c r="A93" s="165"/>
      <c r="B93" s="166" t="s">
        <v>292</v>
      </c>
      <c r="C93" s="179">
        <v>0</v>
      </c>
      <c r="D93" s="179">
        <v>0</v>
      </c>
      <c r="E93" s="189">
        <f t="shared" si="19"/>
        <v>0</v>
      </c>
      <c r="F93" s="179">
        <v>0</v>
      </c>
      <c r="G93" s="179">
        <v>0</v>
      </c>
      <c r="H93" s="179">
        <f t="shared" si="20"/>
        <v>0</v>
      </c>
    </row>
    <row r="94" spans="1:14" s="76" customFormat="1" ht="14.1" customHeight="1" x14ac:dyDescent="0.2">
      <c r="A94" s="512" t="s">
        <v>293</v>
      </c>
      <c r="B94" s="513"/>
      <c r="C94" s="184">
        <f>SUM(C95:C103)</f>
        <v>4826685</v>
      </c>
      <c r="D94" s="184">
        <f t="shared" ref="D94:G94" si="21">SUM(D95:D103)</f>
        <v>151129.44999999998</v>
      </c>
      <c r="E94" s="184">
        <f t="shared" si="21"/>
        <v>4977814.4499999993</v>
      </c>
      <c r="F94" s="184">
        <f t="shared" si="21"/>
        <v>4977814.4499999993</v>
      </c>
      <c r="G94" s="184">
        <f t="shared" si="21"/>
        <v>4977814.4499999993</v>
      </c>
      <c r="H94" s="184">
        <f t="shared" si="20"/>
        <v>0</v>
      </c>
      <c r="I94" s="192"/>
      <c r="J94" s="192"/>
      <c r="K94" s="192"/>
      <c r="L94" s="192"/>
      <c r="M94" s="192"/>
      <c r="N94" s="192"/>
    </row>
    <row r="95" spans="1:14" s="76" customFormat="1" ht="23.1" x14ac:dyDescent="0.2">
      <c r="A95" s="165"/>
      <c r="B95" s="167" t="s">
        <v>294</v>
      </c>
      <c r="C95" s="180">
        <v>2334860</v>
      </c>
      <c r="D95" s="233">
        <v>-7126.98</v>
      </c>
      <c r="E95" s="189">
        <f t="shared" si="19"/>
        <v>2327733.02</v>
      </c>
      <c r="F95" s="189">
        <v>2327733.02</v>
      </c>
      <c r="G95" s="189">
        <v>2327733.02</v>
      </c>
      <c r="H95" s="189">
        <f>+E95-F95</f>
        <v>0</v>
      </c>
    </row>
    <row r="96" spans="1:14" s="76" customFormat="1" ht="13.6" customHeight="1" x14ac:dyDescent="0.2">
      <c r="A96" s="165"/>
      <c r="B96" s="167" t="s">
        <v>295</v>
      </c>
      <c r="C96" s="180">
        <v>203825</v>
      </c>
      <c r="D96" s="233">
        <v>-19288.18</v>
      </c>
      <c r="E96" s="189">
        <f t="shared" si="19"/>
        <v>184536.82</v>
      </c>
      <c r="F96" s="189">
        <v>184536.82</v>
      </c>
      <c r="G96" s="189">
        <v>184536.82</v>
      </c>
      <c r="H96" s="189">
        <f t="shared" si="20"/>
        <v>0</v>
      </c>
    </row>
    <row r="97" spans="1:14" s="76" customFormat="1" ht="23.1" x14ac:dyDescent="0.2">
      <c r="A97" s="165"/>
      <c r="B97" s="167" t="s">
        <v>296</v>
      </c>
      <c r="C97" s="180">
        <v>0</v>
      </c>
      <c r="D97" s="179">
        <v>0</v>
      </c>
      <c r="E97" s="189">
        <f t="shared" si="19"/>
        <v>0</v>
      </c>
      <c r="F97" s="189">
        <v>0</v>
      </c>
      <c r="G97" s="189">
        <v>0</v>
      </c>
      <c r="H97" s="189">
        <v>0</v>
      </c>
    </row>
    <row r="98" spans="1:14" s="76" customFormat="1" ht="14.1" customHeight="1" x14ac:dyDescent="0.2">
      <c r="A98" s="165"/>
      <c r="B98" s="167" t="s">
        <v>297</v>
      </c>
      <c r="C98" s="180">
        <v>128000</v>
      </c>
      <c r="D98" s="233">
        <v>-13980.94</v>
      </c>
      <c r="E98" s="189">
        <f t="shared" si="19"/>
        <v>114019.06</v>
      </c>
      <c r="F98" s="189">
        <v>114019.06</v>
      </c>
      <c r="G98" s="189">
        <v>114019.06</v>
      </c>
      <c r="H98" s="189">
        <f>+E98-F98</f>
        <v>0</v>
      </c>
    </row>
    <row r="99" spans="1:14" s="76" customFormat="1" ht="14.1" customHeight="1" x14ac:dyDescent="0.2">
      <c r="A99" s="165"/>
      <c r="B99" s="167" t="s">
        <v>298</v>
      </c>
      <c r="C99" s="180">
        <v>0</v>
      </c>
      <c r="D99" s="179">
        <v>0</v>
      </c>
      <c r="E99" s="189">
        <f t="shared" si="19"/>
        <v>0</v>
      </c>
      <c r="F99" s="189">
        <v>0</v>
      </c>
      <c r="G99" s="189">
        <v>0</v>
      </c>
      <c r="H99" s="189">
        <v>0</v>
      </c>
    </row>
    <row r="100" spans="1:14" s="76" customFormat="1" ht="14.1" customHeight="1" x14ac:dyDescent="0.2">
      <c r="A100" s="165"/>
      <c r="B100" s="167" t="s">
        <v>299</v>
      </c>
      <c r="C100" s="180">
        <v>2104000</v>
      </c>
      <c r="D100" s="179">
        <v>206607.87</v>
      </c>
      <c r="E100" s="189">
        <f t="shared" si="19"/>
        <v>2310607.87</v>
      </c>
      <c r="F100" s="189">
        <v>2310607.87</v>
      </c>
      <c r="G100" s="189">
        <v>2310607.87</v>
      </c>
      <c r="H100" s="189">
        <f t="shared" si="20"/>
        <v>0</v>
      </c>
    </row>
    <row r="101" spans="1:14" s="76" customFormat="1" ht="23.1" x14ac:dyDescent="0.2">
      <c r="A101" s="165"/>
      <c r="B101" s="167" t="s">
        <v>300</v>
      </c>
      <c r="C101" s="180">
        <v>28000</v>
      </c>
      <c r="D101" s="179">
        <v>22.6</v>
      </c>
      <c r="E101" s="189">
        <f t="shared" si="19"/>
        <v>28022.6</v>
      </c>
      <c r="F101" s="189">
        <v>28022.6</v>
      </c>
      <c r="G101" s="189">
        <v>28022.6</v>
      </c>
      <c r="H101" s="189">
        <f t="shared" si="20"/>
        <v>0</v>
      </c>
    </row>
    <row r="102" spans="1:14" s="76" customFormat="1" ht="14.1" customHeight="1" x14ac:dyDescent="0.2">
      <c r="A102" s="165"/>
      <c r="B102" s="167" t="s">
        <v>301</v>
      </c>
      <c r="C102" s="180">
        <v>0</v>
      </c>
      <c r="D102" s="179">
        <v>0</v>
      </c>
      <c r="E102" s="189">
        <f t="shared" si="19"/>
        <v>0</v>
      </c>
      <c r="F102" s="189">
        <f>D102+E97</f>
        <v>0</v>
      </c>
      <c r="G102" s="189">
        <f>E102+F97</f>
        <v>0</v>
      </c>
      <c r="H102" s="189">
        <v>0</v>
      </c>
    </row>
    <row r="103" spans="1:14" s="76" customFormat="1" ht="14.1" customHeight="1" x14ac:dyDescent="0.2">
      <c r="A103" s="165"/>
      <c r="B103" s="167" t="s">
        <v>302</v>
      </c>
      <c r="C103" s="180">
        <v>28000</v>
      </c>
      <c r="D103" s="233">
        <v>-15104.92</v>
      </c>
      <c r="E103" s="189">
        <f t="shared" si="19"/>
        <v>12895.08</v>
      </c>
      <c r="F103" s="189">
        <v>12895.08</v>
      </c>
      <c r="G103" s="189">
        <v>12895.08</v>
      </c>
      <c r="H103" s="189">
        <f>+E103-F103</f>
        <v>0</v>
      </c>
    </row>
    <row r="104" spans="1:14" s="76" customFormat="1" ht="14.1" customHeight="1" x14ac:dyDescent="0.2">
      <c r="A104" s="512" t="s">
        <v>303</v>
      </c>
      <c r="B104" s="513"/>
      <c r="C104" s="184">
        <f>SUM(C105:C113)</f>
        <v>13042423</v>
      </c>
      <c r="D104" s="184">
        <f>SUM(D105:D113)</f>
        <v>-151129.44999999998</v>
      </c>
      <c r="E104" s="184">
        <f t="shared" ref="E104:H104" si="22">SUM(E105:E113)</f>
        <v>12891293.550000001</v>
      </c>
      <c r="F104" s="184">
        <f t="shared" si="22"/>
        <v>12726686.41</v>
      </c>
      <c r="G104" s="184">
        <f t="shared" si="22"/>
        <v>12663640.41</v>
      </c>
      <c r="H104" s="184">
        <f t="shared" si="22"/>
        <v>164607.13999999966</v>
      </c>
      <c r="I104" s="192"/>
      <c r="J104" s="192"/>
      <c r="K104" s="192"/>
      <c r="L104" s="192"/>
      <c r="M104" s="192"/>
      <c r="N104" s="192"/>
    </row>
    <row r="105" spans="1:14" s="76" customFormat="1" ht="14.1" customHeight="1" x14ac:dyDescent="0.2">
      <c r="A105" s="165"/>
      <c r="B105" s="166" t="s">
        <v>304</v>
      </c>
      <c r="C105" s="180">
        <v>1156205</v>
      </c>
      <c r="D105" s="233">
        <v>-29844.65</v>
      </c>
      <c r="E105" s="189">
        <f>C105+D105</f>
        <v>1126360.3500000001</v>
      </c>
      <c r="F105" s="180">
        <v>1126360.3500000001</v>
      </c>
      <c r="G105" s="190">
        <v>1126360.3500000001</v>
      </c>
      <c r="H105" s="180">
        <f>+E105-F105</f>
        <v>0</v>
      </c>
      <c r="L105" s="192"/>
    </row>
    <row r="106" spans="1:14" s="76" customFormat="1" ht="14.1" customHeight="1" x14ac:dyDescent="0.2">
      <c r="A106" s="165"/>
      <c r="B106" s="166" t="s">
        <v>305</v>
      </c>
      <c r="C106" s="180">
        <v>2806371</v>
      </c>
      <c r="D106" s="233">
        <v>-151366.24</v>
      </c>
      <c r="E106" s="189">
        <f t="shared" si="19"/>
        <v>2655004.7599999998</v>
      </c>
      <c r="F106" s="180">
        <v>2490397.62</v>
      </c>
      <c r="G106" s="190">
        <v>2490397.62</v>
      </c>
      <c r="H106" s="180">
        <f t="shared" si="20"/>
        <v>164607.13999999966</v>
      </c>
    </row>
    <row r="107" spans="1:14" s="76" customFormat="1" ht="23.1" x14ac:dyDescent="0.2">
      <c r="A107" s="165"/>
      <c r="B107" s="167" t="s">
        <v>306</v>
      </c>
      <c r="C107" s="180">
        <v>3001194</v>
      </c>
      <c r="D107" s="233">
        <v>-6895.08</v>
      </c>
      <c r="E107" s="189">
        <f t="shared" si="19"/>
        <v>2994298.92</v>
      </c>
      <c r="F107" s="180">
        <v>2994298.92</v>
      </c>
      <c r="G107" s="190">
        <v>2976318.92</v>
      </c>
      <c r="H107" s="180">
        <f>+E107-F107</f>
        <v>0</v>
      </c>
    </row>
    <row r="108" spans="1:14" s="76" customFormat="1" ht="13.6" customHeight="1" x14ac:dyDescent="0.2">
      <c r="A108" s="165"/>
      <c r="B108" s="167" t="s">
        <v>307</v>
      </c>
      <c r="C108" s="180">
        <v>472560</v>
      </c>
      <c r="D108" s="233">
        <v>-118108.94</v>
      </c>
      <c r="E108" s="189">
        <f t="shared" si="19"/>
        <v>354451.06</v>
      </c>
      <c r="F108" s="180">
        <v>354451.06</v>
      </c>
      <c r="G108" s="190">
        <v>354451.06</v>
      </c>
      <c r="H108" s="180">
        <f t="shared" si="20"/>
        <v>0</v>
      </c>
    </row>
    <row r="109" spans="1:14" s="76" customFormat="1" ht="23.1" x14ac:dyDescent="0.2">
      <c r="A109" s="165"/>
      <c r="B109" s="167" t="s">
        <v>308</v>
      </c>
      <c r="C109" s="180">
        <v>3111100</v>
      </c>
      <c r="D109" s="232">
        <v>188431.44</v>
      </c>
      <c r="E109" s="189">
        <f t="shared" si="19"/>
        <v>3299531.44</v>
      </c>
      <c r="F109" s="180">
        <v>3299531.44</v>
      </c>
      <c r="G109" s="190">
        <v>3254465.44</v>
      </c>
      <c r="H109" s="180">
        <f t="shared" si="20"/>
        <v>0</v>
      </c>
    </row>
    <row r="110" spans="1:14" s="76" customFormat="1" ht="14.1" customHeight="1" x14ac:dyDescent="0.2">
      <c r="A110" s="165"/>
      <c r="B110" s="167" t="s">
        <v>309</v>
      </c>
      <c r="C110" s="180">
        <v>0</v>
      </c>
      <c r="D110" s="180">
        <v>0</v>
      </c>
      <c r="E110" s="189">
        <f t="shared" si="19"/>
        <v>0</v>
      </c>
      <c r="F110" s="180">
        <v>0</v>
      </c>
      <c r="G110" s="190">
        <v>0</v>
      </c>
      <c r="H110" s="180">
        <f t="shared" si="20"/>
        <v>0</v>
      </c>
    </row>
    <row r="111" spans="1:14" s="76" customFormat="1" ht="14.1" customHeight="1" x14ac:dyDescent="0.2">
      <c r="A111" s="165"/>
      <c r="B111" s="167" t="s">
        <v>310</v>
      </c>
      <c r="C111" s="180">
        <v>1551090</v>
      </c>
      <c r="D111" s="232">
        <v>54714.63</v>
      </c>
      <c r="E111" s="189">
        <f t="shared" si="19"/>
        <v>1605804.63</v>
      </c>
      <c r="F111" s="180">
        <v>1605804.63</v>
      </c>
      <c r="G111" s="190">
        <v>1605804.63</v>
      </c>
      <c r="H111" s="180">
        <f>+E111-F111</f>
        <v>0</v>
      </c>
    </row>
    <row r="112" spans="1:14" s="76" customFormat="1" ht="14.1" customHeight="1" x14ac:dyDescent="0.2">
      <c r="A112" s="165"/>
      <c r="B112" s="167" t="s">
        <v>311</v>
      </c>
      <c r="C112" s="180">
        <v>854903</v>
      </c>
      <c r="D112" s="233">
        <v>-38115.61</v>
      </c>
      <c r="E112" s="189">
        <f t="shared" si="19"/>
        <v>816787.39</v>
      </c>
      <c r="F112" s="180">
        <v>816787.39</v>
      </c>
      <c r="G112" s="190">
        <v>816787.39</v>
      </c>
      <c r="H112" s="180">
        <f t="shared" si="20"/>
        <v>0</v>
      </c>
    </row>
    <row r="113" spans="1:8" s="76" customFormat="1" ht="14.1" customHeight="1" x14ac:dyDescent="0.2">
      <c r="A113" s="165"/>
      <c r="B113" s="167" t="s">
        <v>312</v>
      </c>
      <c r="C113" s="180">
        <v>89000</v>
      </c>
      <c r="D113" s="233">
        <v>-49945</v>
      </c>
      <c r="E113" s="189">
        <f t="shared" si="19"/>
        <v>39055</v>
      </c>
      <c r="F113" s="180">
        <v>39055</v>
      </c>
      <c r="G113" s="190">
        <v>39055</v>
      </c>
      <c r="H113" s="180">
        <f t="shared" si="20"/>
        <v>0</v>
      </c>
    </row>
    <row r="114" spans="1:8" s="76" customFormat="1" ht="24.8" customHeight="1" x14ac:dyDescent="0.2">
      <c r="A114" s="514" t="s">
        <v>313</v>
      </c>
      <c r="B114" s="515"/>
      <c r="C114" s="184">
        <f>SUM(C115:C123)</f>
        <v>9663691</v>
      </c>
      <c r="D114" s="184">
        <f t="shared" ref="D114:H114" si="23">SUM(D115:D123)</f>
        <v>0</v>
      </c>
      <c r="E114" s="184">
        <f t="shared" si="23"/>
        <v>9663691</v>
      </c>
      <c r="F114" s="184">
        <f t="shared" si="23"/>
        <v>9412122</v>
      </c>
      <c r="G114" s="184">
        <f t="shared" si="23"/>
        <v>9412122</v>
      </c>
      <c r="H114" s="184">
        <f t="shared" si="23"/>
        <v>251569</v>
      </c>
    </row>
    <row r="115" spans="1:8" s="76" customFormat="1" ht="14.1" customHeight="1" x14ac:dyDescent="0.2">
      <c r="A115" s="165"/>
      <c r="B115" s="166" t="s">
        <v>314</v>
      </c>
      <c r="C115" s="179">
        <v>0</v>
      </c>
      <c r="D115" s="179">
        <v>0</v>
      </c>
      <c r="E115" s="179">
        <v>0</v>
      </c>
      <c r="F115" s="179">
        <v>0</v>
      </c>
      <c r="G115" s="179">
        <v>0</v>
      </c>
      <c r="H115" s="179">
        <f t="shared" si="16"/>
        <v>0</v>
      </c>
    </row>
    <row r="116" spans="1:8" s="76" customFormat="1" ht="14.1" customHeight="1" x14ac:dyDescent="0.2">
      <c r="A116" s="165"/>
      <c r="B116" s="166" t="s">
        <v>315</v>
      </c>
      <c r="C116" s="179">
        <v>0</v>
      </c>
      <c r="D116" s="179">
        <v>0</v>
      </c>
      <c r="E116" s="179">
        <v>0</v>
      </c>
      <c r="F116" s="179">
        <v>0</v>
      </c>
      <c r="G116" s="179">
        <v>0</v>
      </c>
      <c r="H116" s="179">
        <f t="shared" si="16"/>
        <v>0</v>
      </c>
    </row>
    <row r="117" spans="1:8" s="76" customFormat="1" ht="14.1" customHeight="1" x14ac:dyDescent="0.2">
      <c r="A117" s="165"/>
      <c r="B117" s="166" t="s">
        <v>316</v>
      </c>
      <c r="C117" s="179">
        <v>0</v>
      </c>
      <c r="D117" s="179">
        <v>0</v>
      </c>
      <c r="E117" s="179">
        <v>0</v>
      </c>
      <c r="F117" s="179">
        <v>0</v>
      </c>
      <c r="G117" s="179">
        <v>0</v>
      </c>
      <c r="H117" s="179">
        <f t="shared" si="16"/>
        <v>0</v>
      </c>
    </row>
    <row r="118" spans="1:8" s="76" customFormat="1" ht="14.1" customHeight="1" x14ac:dyDescent="0.2">
      <c r="A118" s="165"/>
      <c r="B118" s="166" t="s">
        <v>317</v>
      </c>
      <c r="C118" s="180">
        <v>9663691</v>
      </c>
      <c r="D118" s="191">
        <v>0</v>
      </c>
      <c r="E118" s="189">
        <f t="shared" ref="E118" si="24">C118+D118</f>
        <v>9663691</v>
      </c>
      <c r="F118" s="180">
        <v>9412122</v>
      </c>
      <c r="G118" s="180">
        <v>9412122</v>
      </c>
      <c r="H118" s="180">
        <f>+E118-F118</f>
        <v>251569</v>
      </c>
    </row>
    <row r="119" spans="1:8" s="76" customFormat="1" ht="14.1" customHeight="1" x14ac:dyDescent="0.2">
      <c r="A119" s="165"/>
      <c r="B119" s="166" t="s">
        <v>318</v>
      </c>
      <c r="C119" s="179">
        <v>0</v>
      </c>
      <c r="D119" s="179">
        <v>0</v>
      </c>
      <c r="E119" s="179">
        <v>0</v>
      </c>
      <c r="F119" s="179">
        <v>0</v>
      </c>
      <c r="G119" s="179">
        <v>0</v>
      </c>
      <c r="H119" s="179">
        <f t="shared" si="16"/>
        <v>0</v>
      </c>
    </row>
    <row r="120" spans="1:8" s="76" customFormat="1" ht="14.1" customHeight="1" x14ac:dyDescent="0.2">
      <c r="A120" s="165"/>
      <c r="B120" s="166" t="s">
        <v>319</v>
      </c>
      <c r="C120" s="179">
        <v>0</v>
      </c>
      <c r="D120" s="179">
        <v>0</v>
      </c>
      <c r="E120" s="179">
        <v>0</v>
      </c>
      <c r="F120" s="179">
        <v>0</v>
      </c>
      <c r="G120" s="179">
        <v>0</v>
      </c>
      <c r="H120" s="179">
        <f t="shared" si="16"/>
        <v>0</v>
      </c>
    </row>
    <row r="121" spans="1:8" s="76" customFormat="1" ht="14.1" customHeight="1" x14ac:dyDescent="0.2">
      <c r="A121" s="165"/>
      <c r="B121" s="166" t="s">
        <v>320</v>
      </c>
      <c r="C121" s="179">
        <v>0</v>
      </c>
      <c r="D121" s="179">
        <v>0</v>
      </c>
      <c r="E121" s="179">
        <v>0</v>
      </c>
      <c r="F121" s="179">
        <v>0</v>
      </c>
      <c r="G121" s="179">
        <v>0</v>
      </c>
      <c r="H121" s="179">
        <f t="shared" si="16"/>
        <v>0</v>
      </c>
    </row>
    <row r="122" spans="1:8" s="76" customFormat="1" ht="14.1" customHeight="1" x14ac:dyDescent="0.2">
      <c r="A122" s="165"/>
      <c r="B122" s="166" t="s">
        <v>321</v>
      </c>
      <c r="C122" s="179">
        <v>0</v>
      </c>
      <c r="D122" s="179">
        <v>0</v>
      </c>
      <c r="E122" s="179">
        <v>0</v>
      </c>
      <c r="F122" s="179">
        <v>0</v>
      </c>
      <c r="G122" s="179">
        <v>0</v>
      </c>
      <c r="H122" s="179">
        <f t="shared" si="16"/>
        <v>0</v>
      </c>
    </row>
    <row r="123" spans="1:8" s="76" customFormat="1" ht="14.1" customHeight="1" x14ac:dyDescent="0.2">
      <c r="A123" s="165"/>
      <c r="B123" s="166" t="s">
        <v>322</v>
      </c>
      <c r="C123" s="179">
        <v>0</v>
      </c>
      <c r="D123" s="179">
        <v>0</v>
      </c>
      <c r="E123" s="179">
        <v>0</v>
      </c>
      <c r="F123" s="179">
        <v>0</v>
      </c>
      <c r="G123" s="179">
        <v>0</v>
      </c>
      <c r="H123" s="179">
        <f t="shared" si="16"/>
        <v>0</v>
      </c>
    </row>
    <row r="124" spans="1:8" s="76" customFormat="1" ht="26.35" customHeight="1" x14ac:dyDescent="0.2">
      <c r="A124" s="514" t="s">
        <v>323</v>
      </c>
      <c r="B124" s="515"/>
      <c r="C124" s="179">
        <v>0</v>
      </c>
      <c r="D124" s="179">
        <v>0</v>
      </c>
      <c r="E124" s="179">
        <v>0</v>
      </c>
      <c r="F124" s="179">
        <v>0</v>
      </c>
      <c r="G124" s="179">
        <v>0</v>
      </c>
      <c r="H124" s="179">
        <f t="shared" si="16"/>
        <v>0</v>
      </c>
    </row>
    <row r="125" spans="1:8" s="76" customFormat="1" ht="14.1" customHeight="1" x14ac:dyDescent="0.2">
      <c r="A125" s="165"/>
      <c r="B125" s="166" t="s">
        <v>324</v>
      </c>
      <c r="C125" s="179">
        <v>0</v>
      </c>
      <c r="D125" s="179">
        <v>0</v>
      </c>
      <c r="E125" s="179">
        <v>0</v>
      </c>
      <c r="F125" s="179">
        <v>0</v>
      </c>
      <c r="G125" s="179">
        <v>0</v>
      </c>
      <c r="H125" s="179">
        <f t="shared" si="16"/>
        <v>0</v>
      </c>
    </row>
    <row r="126" spans="1:8" s="76" customFormat="1" ht="14.1" customHeight="1" x14ac:dyDescent="0.2">
      <c r="A126" s="165"/>
      <c r="B126" s="166" t="s">
        <v>325</v>
      </c>
      <c r="C126" s="179">
        <v>0</v>
      </c>
      <c r="D126" s="179">
        <v>0</v>
      </c>
      <c r="E126" s="179">
        <v>0</v>
      </c>
      <c r="F126" s="179">
        <v>0</v>
      </c>
      <c r="G126" s="179">
        <v>0</v>
      </c>
      <c r="H126" s="179">
        <f t="shared" si="16"/>
        <v>0</v>
      </c>
    </row>
    <row r="127" spans="1:8" s="76" customFormat="1" ht="14.1" customHeight="1" x14ac:dyDescent="0.2">
      <c r="A127" s="165"/>
      <c r="B127" s="166" t="s">
        <v>326</v>
      </c>
      <c r="C127" s="179">
        <v>0</v>
      </c>
      <c r="D127" s="179">
        <v>0</v>
      </c>
      <c r="E127" s="179">
        <v>0</v>
      </c>
      <c r="F127" s="179">
        <v>0</v>
      </c>
      <c r="G127" s="179">
        <v>0</v>
      </c>
      <c r="H127" s="179">
        <f t="shared" si="16"/>
        <v>0</v>
      </c>
    </row>
    <row r="128" spans="1:8" s="76" customFormat="1" ht="14.1" customHeight="1" x14ac:dyDescent="0.2">
      <c r="A128" s="165"/>
      <c r="B128" s="166" t="s">
        <v>327</v>
      </c>
      <c r="C128" s="179">
        <v>0</v>
      </c>
      <c r="D128" s="179">
        <v>0</v>
      </c>
      <c r="E128" s="179">
        <v>0</v>
      </c>
      <c r="F128" s="179">
        <v>0</v>
      </c>
      <c r="G128" s="179">
        <v>0</v>
      </c>
      <c r="H128" s="179">
        <f t="shared" si="16"/>
        <v>0</v>
      </c>
    </row>
    <row r="129" spans="1:8" s="76" customFormat="1" ht="14.1" customHeight="1" x14ac:dyDescent="0.2">
      <c r="A129" s="165"/>
      <c r="B129" s="166" t="s">
        <v>328</v>
      </c>
      <c r="C129" s="179">
        <v>0</v>
      </c>
      <c r="D129" s="179">
        <v>0</v>
      </c>
      <c r="E129" s="179">
        <v>0</v>
      </c>
      <c r="F129" s="179">
        <v>0</v>
      </c>
      <c r="G129" s="179">
        <v>0</v>
      </c>
      <c r="H129" s="179">
        <f t="shared" si="16"/>
        <v>0</v>
      </c>
    </row>
    <row r="130" spans="1:8" s="76" customFormat="1" ht="14.1" customHeight="1" x14ac:dyDescent="0.2">
      <c r="A130" s="165"/>
      <c r="B130" s="166" t="s">
        <v>329</v>
      </c>
      <c r="C130" s="179">
        <v>0</v>
      </c>
      <c r="D130" s="179">
        <v>0</v>
      </c>
      <c r="E130" s="179">
        <v>0</v>
      </c>
      <c r="F130" s="179">
        <v>0</v>
      </c>
      <c r="G130" s="179">
        <v>0</v>
      </c>
      <c r="H130" s="179">
        <f t="shared" si="16"/>
        <v>0</v>
      </c>
    </row>
    <row r="131" spans="1:8" s="76" customFormat="1" ht="14.1" customHeight="1" x14ac:dyDescent="0.2">
      <c r="A131" s="165"/>
      <c r="B131" s="166" t="s">
        <v>330</v>
      </c>
      <c r="C131" s="179">
        <v>0</v>
      </c>
      <c r="D131" s="179">
        <v>0</v>
      </c>
      <c r="E131" s="179">
        <v>0</v>
      </c>
      <c r="F131" s="179">
        <v>0</v>
      </c>
      <c r="G131" s="179">
        <v>0</v>
      </c>
      <c r="H131" s="179">
        <f t="shared" si="16"/>
        <v>0</v>
      </c>
    </row>
    <row r="132" spans="1:8" s="76" customFormat="1" ht="14.1" customHeight="1" x14ac:dyDescent="0.2">
      <c r="A132" s="165"/>
      <c r="B132" s="166" t="s">
        <v>331</v>
      </c>
      <c r="C132" s="179">
        <v>0</v>
      </c>
      <c r="D132" s="179">
        <v>0</v>
      </c>
      <c r="E132" s="179">
        <v>0</v>
      </c>
      <c r="F132" s="179">
        <v>0</v>
      </c>
      <c r="G132" s="179">
        <v>0</v>
      </c>
      <c r="H132" s="179">
        <f t="shared" si="16"/>
        <v>0</v>
      </c>
    </row>
    <row r="133" spans="1:8" s="76" customFormat="1" ht="14.1" customHeight="1" x14ac:dyDescent="0.2">
      <c r="A133" s="165"/>
      <c r="B133" s="166" t="s">
        <v>332</v>
      </c>
      <c r="C133" s="179">
        <v>0</v>
      </c>
      <c r="D133" s="179">
        <v>0</v>
      </c>
      <c r="E133" s="179">
        <v>0</v>
      </c>
      <c r="F133" s="179">
        <v>0</v>
      </c>
      <c r="G133" s="179">
        <v>0</v>
      </c>
      <c r="H133" s="179">
        <f t="shared" si="16"/>
        <v>0</v>
      </c>
    </row>
    <row r="134" spans="1:8" s="76" customFormat="1" ht="14.1" customHeight="1" x14ac:dyDescent="0.2">
      <c r="A134" s="512" t="s">
        <v>333</v>
      </c>
      <c r="B134" s="513"/>
      <c r="C134" s="179">
        <f>SUM(C135:C137)</f>
        <v>0</v>
      </c>
      <c r="D134" s="179">
        <f t="shared" ref="D134:G134" si="25">SUM(D135:D137)</f>
        <v>0</v>
      </c>
      <c r="E134" s="179">
        <f t="shared" si="25"/>
        <v>0</v>
      </c>
      <c r="F134" s="179">
        <f t="shared" si="25"/>
        <v>0</v>
      </c>
      <c r="G134" s="179">
        <f t="shared" si="25"/>
        <v>0</v>
      </c>
      <c r="H134" s="179">
        <f t="shared" si="16"/>
        <v>0</v>
      </c>
    </row>
    <row r="135" spans="1:8" s="76" customFormat="1" ht="14.1" customHeight="1" x14ac:dyDescent="0.2">
      <c r="A135" s="165"/>
      <c r="B135" s="166" t="s">
        <v>334</v>
      </c>
      <c r="C135" s="179">
        <v>0</v>
      </c>
      <c r="D135" s="179">
        <v>0</v>
      </c>
      <c r="E135" s="179">
        <v>0</v>
      </c>
      <c r="F135" s="179">
        <v>0</v>
      </c>
      <c r="G135" s="179">
        <v>0</v>
      </c>
      <c r="H135" s="179">
        <f t="shared" si="16"/>
        <v>0</v>
      </c>
    </row>
    <row r="136" spans="1:8" s="76" customFormat="1" ht="14.1" customHeight="1" x14ac:dyDescent="0.2">
      <c r="A136" s="165"/>
      <c r="B136" s="166" t="s">
        <v>335</v>
      </c>
      <c r="C136" s="179">
        <v>0</v>
      </c>
      <c r="D136" s="179">
        <v>0</v>
      </c>
      <c r="E136" s="179">
        <v>0</v>
      </c>
      <c r="F136" s="179">
        <v>0</v>
      </c>
      <c r="G136" s="179">
        <v>0</v>
      </c>
      <c r="H136" s="179">
        <f t="shared" si="16"/>
        <v>0</v>
      </c>
    </row>
    <row r="137" spans="1:8" s="76" customFormat="1" ht="14.1" customHeight="1" x14ac:dyDescent="0.2">
      <c r="A137" s="165"/>
      <c r="B137" s="166" t="s">
        <v>336</v>
      </c>
      <c r="C137" s="179">
        <v>0</v>
      </c>
      <c r="D137" s="179">
        <v>0</v>
      </c>
      <c r="E137" s="179">
        <v>0</v>
      </c>
      <c r="F137" s="179">
        <v>0</v>
      </c>
      <c r="G137" s="179">
        <v>0</v>
      </c>
      <c r="H137" s="179">
        <f t="shared" si="16"/>
        <v>0</v>
      </c>
    </row>
    <row r="138" spans="1:8" s="76" customFormat="1" ht="23.3" customHeight="1" x14ac:dyDescent="0.2">
      <c r="A138" s="514" t="s">
        <v>337</v>
      </c>
      <c r="B138" s="515"/>
      <c r="C138" s="179">
        <f>SUM(C139:C146)</f>
        <v>0</v>
      </c>
      <c r="D138" s="179">
        <f t="shared" ref="D138:G138" si="26">SUM(D139:D146)</f>
        <v>0</v>
      </c>
      <c r="E138" s="179">
        <f t="shared" si="26"/>
        <v>0</v>
      </c>
      <c r="F138" s="179">
        <f t="shared" si="26"/>
        <v>0</v>
      </c>
      <c r="G138" s="179">
        <f t="shared" si="26"/>
        <v>0</v>
      </c>
      <c r="H138" s="179">
        <f t="shared" si="16"/>
        <v>0</v>
      </c>
    </row>
    <row r="139" spans="1:8" s="76" customFormat="1" ht="14.1" customHeight="1" x14ac:dyDescent="0.2">
      <c r="A139" s="165"/>
      <c r="B139" s="166" t="s">
        <v>338</v>
      </c>
      <c r="C139" s="179">
        <v>0</v>
      </c>
      <c r="D139" s="179">
        <v>0</v>
      </c>
      <c r="E139" s="179">
        <v>0</v>
      </c>
      <c r="F139" s="179">
        <v>0</v>
      </c>
      <c r="G139" s="179">
        <v>0</v>
      </c>
      <c r="H139" s="179">
        <f t="shared" si="16"/>
        <v>0</v>
      </c>
    </row>
    <row r="140" spans="1:8" s="76" customFormat="1" ht="14.1" customHeight="1" x14ac:dyDescent="0.2">
      <c r="A140" s="165"/>
      <c r="B140" s="166" t="s">
        <v>339</v>
      </c>
      <c r="C140" s="179">
        <v>0</v>
      </c>
      <c r="D140" s="179">
        <v>0</v>
      </c>
      <c r="E140" s="179">
        <v>0</v>
      </c>
      <c r="F140" s="179">
        <v>0</v>
      </c>
      <c r="G140" s="179">
        <v>0</v>
      </c>
      <c r="H140" s="179">
        <f t="shared" ref="H140:H160" si="27">+E140-F140</f>
        <v>0</v>
      </c>
    </row>
    <row r="141" spans="1:8" s="76" customFormat="1" ht="14.1" customHeight="1" x14ac:dyDescent="0.2">
      <c r="A141" s="165"/>
      <c r="B141" s="166" t="s">
        <v>340</v>
      </c>
      <c r="C141" s="179">
        <v>0</v>
      </c>
      <c r="D141" s="179">
        <v>0</v>
      </c>
      <c r="E141" s="179">
        <v>0</v>
      </c>
      <c r="F141" s="179">
        <v>0</v>
      </c>
      <c r="G141" s="179">
        <v>0</v>
      </c>
      <c r="H141" s="179">
        <f t="shared" si="27"/>
        <v>0</v>
      </c>
    </row>
    <row r="142" spans="1:8" s="76" customFormat="1" ht="14.1" customHeight="1" x14ac:dyDescent="0.2">
      <c r="A142" s="165"/>
      <c r="B142" s="166" t="s">
        <v>341</v>
      </c>
      <c r="C142" s="179">
        <v>0</v>
      </c>
      <c r="D142" s="179">
        <v>0</v>
      </c>
      <c r="E142" s="179">
        <v>0</v>
      </c>
      <c r="F142" s="179">
        <v>0</v>
      </c>
      <c r="G142" s="179">
        <v>0</v>
      </c>
      <c r="H142" s="179">
        <f t="shared" si="27"/>
        <v>0</v>
      </c>
    </row>
    <row r="143" spans="1:8" s="76" customFormat="1" ht="14.1" customHeight="1" x14ac:dyDescent="0.2">
      <c r="A143" s="165"/>
      <c r="B143" s="166" t="s">
        <v>342</v>
      </c>
      <c r="C143" s="179">
        <v>0</v>
      </c>
      <c r="D143" s="179">
        <v>0</v>
      </c>
      <c r="E143" s="179">
        <v>0</v>
      </c>
      <c r="F143" s="179">
        <v>0</v>
      </c>
      <c r="G143" s="179">
        <v>0</v>
      </c>
      <c r="H143" s="179">
        <f t="shared" si="27"/>
        <v>0</v>
      </c>
    </row>
    <row r="144" spans="1:8" s="76" customFormat="1" ht="14.1" customHeight="1" x14ac:dyDescent="0.2">
      <c r="A144" s="165"/>
      <c r="B144" s="166" t="s">
        <v>343</v>
      </c>
      <c r="C144" s="179">
        <v>0</v>
      </c>
      <c r="D144" s="179">
        <v>0</v>
      </c>
      <c r="E144" s="179">
        <v>0</v>
      </c>
      <c r="F144" s="179">
        <v>0</v>
      </c>
      <c r="G144" s="179">
        <v>0</v>
      </c>
      <c r="H144" s="179">
        <f t="shared" si="27"/>
        <v>0</v>
      </c>
    </row>
    <row r="145" spans="1:8" s="76" customFormat="1" ht="14.1" customHeight="1" x14ac:dyDescent="0.2">
      <c r="A145" s="165"/>
      <c r="B145" s="166" t="s">
        <v>344</v>
      </c>
      <c r="C145" s="179">
        <v>0</v>
      </c>
      <c r="D145" s="179">
        <v>0</v>
      </c>
      <c r="E145" s="179">
        <v>0</v>
      </c>
      <c r="F145" s="179">
        <v>0</v>
      </c>
      <c r="G145" s="179">
        <v>0</v>
      </c>
      <c r="H145" s="179">
        <f t="shared" si="27"/>
        <v>0</v>
      </c>
    </row>
    <row r="146" spans="1:8" s="76" customFormat="1" ht="23.1" x14ac:dyDescent="0.2">
      <c r="A146" s="165"/>
      <c r="B146" s="167" t="s">
        <v>345</v>
      </c>
      <c r="C146" s="179">
        <v>0</v>
      </c>
      <c r="D146" s="179">
        <v>0</v>
      </c>
      <c r="E146" s="179">
        <v>0</v>
      </c>
      <c r="F146" s="179">
        <v>0</v>
      </c>
      <c r="G146" s="179">
        <v>0</v>
      </c>
      <c r="H146" s="179">
        <f t="shared" si="27"/>
        <v>0</v>
      </c>
    </row>
    <row r="147" spans="1:8" s="76" customFormat="1" ht="14.1" customHeight="1" x14ac:dyDescent="0.2">
      <c r="A147" s="512" t="s">
        <v>346</v>
      </c>
      <c r="B147" s="513"/>
      <c r="C147" s="179">
        <f>SUM(C148:C150)</f>
        <v>0</v>
      </c>
      <c r="D147" s="179">
        <f t="shared" ref="D147:G147" si="28">SUM(D148:D150)</f>
        <v>0</v>
      </c>
      <c r="E147" s="179">
        <f t="shared" si="28"/>
        <v>0</v>
      </c>
      <c r="F147" s="179">
        <f t="shared" si="28"/>
        <v>0</v>
      </c>
      <c r="G147" s="179">
        <f t="shared" si="28"/>
        <v>0</v>
      </c>
      <c r="H147" s="179">
        <f t="shared" si="27"/>
        <v>0</v>
      </c>
    </row>
    <row r="148" spans="1:8" s="76" customFormat="1" ht="14.1" customHeight="1" x14ac:dyDescent="0.2">
      <c r="A148" s="165"/>
      <c r="B148" s="166" t="s">
        <v>347</v>
      </c>
      <c r="C148" s="179">
        <v>0</v>
      </c>
      <c r="D148" s="179">
        <v>0</v>
      </c>
      <c r="E148" s="179">
        <v>0</v>
      </c>
      <c r="F148" s="179">
        <v>0</v>
      </c>
      <c r="G148" s="179">
        <v>0</v>
      </c>
      <c r="H148" s="179">
        <f t="shared" si="27"/>
        <v>0</v>
      </c>
    </row>
    <row r="149" spans="1:8" s="76" customFormat="1" ht="14.1" customHeight="1" x14ac:dyDescent="0.2">
      <c r="A149" s="165"/>
      <c r="B149" s="166" t="s">
        <v>348</v>
      </c>
      <c r="C149" s="179">
        <v>0</v>
      </c>
      <c r="D149" s="179">
        <v>0</v>
      </c>
      <c r="E149" s="179">
        <v>0</v>
      </c>
      <c r="F149" s="179">
        <v>0</v>
      </c>
      <c r="G149" s="179">
        <v>0</v>
      </c>
      <c r="H149" s="179">
        <f t="shared" si="27"/>
        <v>0</v>
      </c>
    </row>
    <row r="150" spans="1:8" s="76" customFormat="1" ht="14.1" customHeight="1" x14ac:dyDescent="0.2">
      <c r="A150" s="165"/>
      <c r="B150" s="166" t="s">
        <v>349</v>
      </c>
      <c r="C150" s="179">
        <v>0</v>
      </c>
      <c r="D150" s="179">
        <v>0</v>
      </c>
      <c r="E150" s="179">
        <v>0</v>
      </c>
      <c r="F150" s="179">
        <v>0</v>
      </c>
      <c r="G150" s="179">
        <v>0</v>
      </c>
      <c r="H150" s="179">
        <f t="shared" si="27"/>
        <v>0</v>
      </c>
    </row>
    <row r="151" spans="1:8" s="76" customFormat="1" ht="14.1" customHeight="1" x14ac:dyDescent="0.2">
      <c r="A151" s="512" t="s">
        <v>350</v>
      </c>
      <c r="B151" s="513"/>
      <c r="C151" s="179">
        <f>SUM(C152:C158)</f>
        <v>0</v>
      </c>
      <c r="D151" s="179">
        <f t="shared" ref="D151:G151" si="29">SUM(D152:D158)</f>
        <v>0</v>
      </c>
      <c r="E151" s="179">
        <f t="shared" si="29"/>
        <v>0</v>
      </c>
      <c r="F151" s="179">
        <f t="shared" si="29"/>
        <v>0</v>
      </c>
      <c r="G151" s="179">
        <f t="shared" si="29"/>
        <v>0</v>
      </c>
      <c r="H151" s="179">
        <f t="shared" si="27"/>
        <v>0</v>
      </c>
    </row>
    <row r="152" spans="1:8" s="76" customFormat="1" ht="14.1" customHeight="1" x14ac:dyDescent="0.2">
      <c r="A152" s="165"/>
      <c r="B152" s="166" t="s">
        <v>351</v>
      </c>
      <c r="C152" s="179">
        <v>0</v>
      </c>
      <c r="D152" s="179">
        <v>0</v>
      </c>
      <c r="E152" s="179">
        <v>0</v>
      </c>
      <c r="F152" s="179">
        <v>0</v>
      </c>
      <c r="G152" s="179">
        <v>0</v>
      </c>
      <c r="H152" s="179">
        <f t="shared" si="27"/>
        <v>0</v>
      </c>
    </row>
    <row r="153" spans="1:8" ht="14.1" customHeight="1" x14ac:dyDescent="0.2">
      <c r="A153" s="165"/>
      <c r="B153" s="166" t="s">
        <v>352</v>
      </c>
      <c r="C153" s="179">
        <v>0</v>
      </c>
      <c r="D153" s="179">
        <v>0</v>
      </c>
      <c r="E153" s="179">
        <v>0</v>
      </c>
      <c r="F153" s="179">
        <v>0</v>
      </c>
      <c r="G153" s="179">
        <v>0</v>
      </c>
      <c r="H153" s="179">
        <f t="shared" si="27"/>
        <v>0</v>
      </c>
    </row>
    <row r="154" spans="1:8" ht="14.1" customHeight="1" x14ac:dyDescent="0.2">
      <c r="A154" s="165"/>
      <c r="B154" s="166" t="s">
        <v>353</v>
      </c>
      <c r="C154" s="179">
        <v>0</v>
      </c>
      <c r="D154" s="179">
        <v>0</v>
      </c>
      <c r="E154" s="179">
        <v>0</v>
      </c>
      <c r="F154" s="179">
        <v>0</v>
      </c>
      <c r="G154" s="179">
        <v>0</v>
      </c>
      <c r="H154" s="179">
        <f t="shared" si="27"/>
        <v>0</v>
      </c>
    </row>
    <row r="155" spans="1:8" ht="14.1" customHeight="1" x14ac:dyDescent="0.2">
      <c r="A155" s="165"/>
      <c r="B155" s="166" t="s">
        <v>354</v>
      </c>
      <c r="C155" s="179">
        <v>0</v>
      </c>
      <c r="D155" s="179">
        <v>0</v>
      </c>
      <c r="E155" s="179">
        <v>0</v>
      </c>
      <c r="F155" s="179">
        <v>0</v>
      </c>
      <c r="G155" s="179">
        <v>0</v>
      </c>
      <c r="H155" s="179">
        <f t="shared" si="27"/>
        <v>0</v>
      </c>
    </row>
    <row r="156" spans="1:8" ht="14.1" customHeight="1" x14ac:dyDescent="0.2">
      <c r="A156" s="165"/>
      <c r="B156" s="166" t="s">
        <v>355</v>
      </c>
      <c r="C156" s="179">
        <v>0</v>
      </c>
      <c r="D156" s="179">
        <v>0</v>
      </c>
      <c r="E156" s="179">
        <v>0</v>
      </c>
      <c r="F156" s="179">
        <v>0</v>
      </c>
      <c r="G156" s="179">
        <v>0</v>
      </c>
      <c r="H156" s="179">
        <f t="shared" si="27"/>
        <v>0</v>
      </c>
    </row>
    <row r="157" spans="1:8" ht="14.1" customHeight="1" x14ac:dyDescent="0.2">
      <c r="A157" s="165"/>
      <c r="B157" s="166" t="s">
        <v>356</v>
      </c>
      <c r="C157" s="179">
        <v>0</v>
      </c>
      <c r="D157" s="179">
        <v>0</v>
      </c>
      <c r="E157" s="179">
        <v>0</v>
      </c>
      <c r="F157" s="179">
        <v>0</v>
      </c>
      <c r="G157" s="179">
        <v>0</v>
      </c>
      <c r="H157" s="179">
        <f t="shared" si="27"/>
        <v>0</v>
      </c>
    </row>
    <row r="158" spans="1:8" ht="14.1" customHeight="1" x14ac:dyDescent="0.2">
      <c r="A158" s="165"/>
      <c r="B158" s="166" t="s">
        <v>357</v>
      </c>
      <c r="C158" s="179">
        <v>0</v>
      </c>
      <c r="D158" s="179">
        <v>0</v>
      </c>
      <c r="E158" s="179">
        <v>0</v>
      </c>
      <c r="F158" s="179">
        <v>0</v>
      </c>
      <c r="G158" s="179">
        <v>0</v>
      </c>
      <c r="H158" s="179">
        <f t="shared" si="27"/>
        <v>0</v>
      </c>
    </row>
    <row r="159" spans="1:8" ht="9.6999999999999993" customHeight="1" x14ac:dyDescent="0.2">
      <c r="A159" s="165"/>
      <c r="B159" s="166"/>
      <c r="C159" s="185"/>
      <c r="D159" s="173"/>
      <c r="E159" s="173"/>
      <c r="F159" s="173"/>
      <c r="G159" s="173"/>
      <c r="H159" s="173"/>
    </row>
    <row r="160" spans="1:8" ht="14.1" customHeight="1" x14ac:dyDescent="0.2">
      <c r="A160" s="510" t="s">
        <v>359</v>
      </c>
      <c r="B160" s="511"/>
      <c r="C160" s="304">
        <f>+C10+C85</f>
        <v>82554882</v>
      </c>
      <c r="D160" s="304">
        <f t="shared" ref="D160:E160" si="30">+D10+D85</f>
        <v>1169846.8799999999</v>
      </c>
      <c r="E160" s="304">
        <f t="shared" si="30"/>
        <v>83724728.879999995</v>
      </c>
      <c r="F160" s="304">
        <f>+F10+F85</f>
        <v>83276766.849999994</v>
      </c>
      <c r="G160" s="304">
        <f>+G10+G85</f>
        <v>82829732.109999985</v>
      </c>
      <c r="H160" s="304">
        <f t="shared" si="27"/>
        <v>447962.03000000119</v>
      </c>
    </row>
    <row r="161" spans="1:10" ht="4.5999999999999996" customHeight="1" thickBot="1" x14ac:dyDescent="0.25">
      <c r="A161" s="168"/>
      <c r="B161" s="169"/>
      <c r="C161" s="187"/>
      <c r="D161" s="188"/>
      <c r="E161" s="188"/>
      <c r="F161" s="188"/>
      <c r="G161" s="188"/>
      <c r="H161" s="188"/>
    </row>
    <row r="162" spans="1:10" x14ac:dyDescent="0.2">
      <c r="C162" s="193"/>
      <c r="D162" s="193"/>
      <c r="E162" s="193"/>
      <c r="F162" s="193"/>
      <c r="G162" s="193"/>
      <c r="H162" s="193"/>
      <c r="J162" s="175"/>
    </row>
    <row r="163" spans="1:10" ht="45.7" customHeight="1" x14ac:dyDescent="0.2"/>
    <row r="165" spans="1:10" x14ac:dyDescent="0.2">
      <c r="C165" s="170"/>
      <c r="D165" s="170"/>
      <c r="E165" s="170"/>
      <c r="F165" s="170"/>
      <c r="G165" s="170"/>
      <c r="H165" s="170"/>
      <c r="I165" s="170"/>
      <c r="J165" s="170"/>
    </row>
    <row r="166" spans="1:10" x14ac:dyDescent="0.2">
      <c r="C166" s="170"/>
      <c r="D166" s="170"/>
      <c r="E166" s="170"/>
      <c r="F166" s="171"/>
      <c r="G166" s="171"/>
      <c r="H166" s="171"/>
      <c r="I166" s="170"/>
      <c r="J166" s="170"/>
    </row>
    <row r="167" spans="1:10" x14ac:dyDescent="0.2">
      <c r="C167" s="170"/>
      <c r="D167" s="170"/>
      <c r="E167" s="170"/>
      <c r="F167" s="171"/>
      <c r="G167" s="171"/>
      <c r="H167" s="171"/>
      <c r="I167" s="170"/>
      <c r="J167" s="170"/>
    </row>
    <row r="168" spans="1:10" x14ac:dyDescent="0.2">
      <c r="C168" s="170"/>
      <c r="D168" s="170"/>
      <c r="E168" s="170"/>
      <c r="F168" s="171"/>
      <c r="G168" s="171"/>
      <c r="H168" s="171"/>
      <c r="I168" s="170"/>
      <c r="J168" s="170"/>
    </row>
    <row r="169" spans="1:10" x14ac:dyDescent="0.2">
      <c r="C169" s="170"/>
      <c r="D169" s="170"/>
      <c r="E169" s="170"/>
      <c r="F169" s="171"/>
      <c r="G169" s="171"/>
      <c r="H169" s="171"/>
      <c r="I169" s="170"/>
      <c r="J169" s="170"/>
    </row>
    <row r="170" spans="1:10" x14ac:dyDescent="0.2">
      <c r="C170" s="172"/>
      <c r="D170" s="170"/>
      <c r="E170" s="172"/>
      <c r="F170" s="171"/>
      <c r="G170" s="171"/>
      <c r="H170" s="171"/>
      <c r="I170" s="172"/>
      <c r="J170" s="172"/>
    </row>
    <row r="171" spans="1:10" x14ac:dyDescent="0.2">
      <c r="C171" s="170"/>
      <c r="D171" s="170"/>
      <c r="E171" s="170"/>
      <c r="F171" s="171"/>
      <c r="G171" s="171"/>
      <c r="H171" s="171"/>
      <c r="I171" s="170"/>
      <c r="J171" s="170"/>
    </row>
    <row r="172" spans="1:10" x14ac:dyDescent="0.2">
      <c r="C172" s="170"/>
      <c r="D172" s="170"/>
      <c r="E172" s="170"/>
      <c r="F172" s="171"/>
      <c r="G172" s="171"/>
      <c r="H172" s="171"/>
      <c r="I172" s="170"/>
      <c r="J172" s="170"/>
    </row>
  </sheetData>
  <mergeCells count="29">
    <mergeCell ref="A49:B49"/>
    <mergeCell ref="A59:B59"/>
    <mergeCell ref="A10:B10"/>
    <mergeCell ref="A11:B11"/>
    <mergeCell ref="A19:B19"/>
    <mergeCell ref="A29:B29"/>
    <mergeCell ref="A39:B39"/>
    <mergeCell ref="A63:B63"/>
    <mergeCell ref="A72:B72"/>
    <mergeCell ref="A76:B76"/>
    <mergeCell ref="A84:B84"/>
    <mergeCell ref="A85:B85"/>
    <mergeCell ref="A160:B160"/>
    <mergeCell ref="A86:B86"/>
    <mergeCell ref="A94:B94"/>
    <mergeCell ref="A104:B104"/>
    <mergeCell ref="A114:B114"/>
    <mergeCell ref="A124:B124"/>
    <mergeCell ref="A134:B134"/>
    <mergeCell ref="A138:B138"/>
    <mergeCell ref="A147:B147"/>
    <mergeCell ref="A151:B151"/>
    <mergeCell ref="A7:B8"/>
    <mergeCell ref="C7:G7"/>
    <mergeCell ref="H7:H8"/>
    <mergeCell ref="A3:H3"/>
    <mergeCell ref="A4:H4"/>
    <mergeCell ref="A5:H5"/>
    <mergeCell ref="A6:H6"/>
  </mergeCells>
  <pageMargins left="0.53" right="0.15748031496062992" top="0.55118110236220474" bottom="0.39370078740157483" header="0.47244094488188981" footer="0.39370078740157483"/>
  <pageSetup scale="79" fitToHeight="3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9"/>
  <sheetViews>
    <sheetView zoomScale="124" zoomScaleNormal="124" zoomScaleSheetLayoutView="77" workbookViewId="0">
      <selection activeCell="D2" sqref="D2"/>
    </sheetView>
  </sheetViews>
  <sheetFormatPr baseColWidth="10" defaultRowHeight="14.3" x14ac:dyDescent="0.25"/>
  <cols>
    <col min="1" max="1" width="2.125" customWidth="1"/>
    <col min="2" max="2" width="40.25" customWidth="1"/>
    <col min="3" max="3" width="13.625" customWidth="1"/>
    <col min="4" max="4" width="13.875" customWidth="1"/>
    <col min="5" max="8" width="13.625" customWidth="1"/>
    <col min="9" max="9" width="2.125" customWidth="1"/>
  </cols>
  <sheetData>
    <row r="1" spans="2:8" ht="11.25" customHeight="1" x14ac:dyDescent="0.25">
      <c r="B1" s="28"/>
      <c r="C1" s="29"/>
      <c r="D1" s="152" t="s">
        <v>499</v>
      </c>
      <c r="E1" s="29"/>
      <c r="F1" s="29"/>
      <c r="G1" s="29"/>
      <c r="H1" s="30"/>
    </row>
    <row r="2" spans="2:8" ht="11.25" customHeight="1" x14ac:dyDescent="0.25">
      <c r="B2" s="69"/>
      <c r="C2" s="70"/>
      <c r="D2" s="400" t="s">
        <v>426</v>
      </c>
      <c r="E2" s="70"/>
      <c r="F2" s="70"/>
      <c r="G2" s="70"/>
      <c r="H2" s="71"/>
    </row>
    <row r="3" spans="2:8" ht="11.25" customHeight="1" x14ac:dyDescent="0.25">
      <c r="B3" s="422" t="s">
        <v>415</v>
      </c>
      <c r="C3" s="517"/>
      <c r="D3" s="517"/>
      <c r="E3" s="517"/>
      <c r="F3" s="517"/>
      <c r="G3" s="517"/>
      <c r="H3" s="423"/>
    </row>
    <row r="4" spans="2:8" ht="11.25" customHeight="1" x14ac:dyDescent="0.25">
      <c r="B4" s="422" t="s">
        <v>360</v>
      </c>
      <c r="C4" s="517"/>
      <c r="D4" s="517"/>
      <c r="E4" s="517"/>
      <c r="F4" s="517"/>
      <c r="G4" s="517"/>
      <c r="H4" s="423"/>
    </row>
    <row r="5" spans="2:8" ht="11.25" customHeight="1" x14ac:dyDescent="0.25">
      <c r="B5" s="422" t="s">
        <v>469</v>
      </c>
      <c r="C5" s="517"/>
      <c r="D5" s="517"/>
      <c r="E5" s="517"/>
      <c r="F5" s="517"/>
      <c r="G5" s="517"/>
      <c r="H5" s="423"/>
    </row>
    <row r="6" spans="2:8" ht="11.25" customHeight="1" thickBot="1" x14ac:dyDescent="0.3">
      <c r="B6" s="518" t="s">
        <v>0</v>
      </c>
      <c r="C6" s="519"/>
      <c r="D6" s="519"/>
      <c r="E6" s="519"/>
      <c r="F6" s="519"/>
      <c r="G6" s="519"/>
      <c r="H6" s="520"/>
    </row>
    <row r="7" spans="2:8" ht="11.25" customHeight="1" thickBot="1" x14ac:dyDescent="0.3">
      <c r="B7" s="458" t="s">
        <v>1</v>
      </c>
      <c r="C7" s="521" t="s">
        <v>280</v>
      </c>
      <c r="D7" s="522"/>
      <c r="E7" s="522"/>
      <c r="F7" s="522"/>
      <c r="G7" s="523"/>
      <c r="H7" s="458" t="s">
        <v>281</v>
      </c>
    </row>
    <row r="8" spans="2:8" ht="22.6" customHeight="1" thickBot="1" x14ac:dyDescent="0.3">
      <c r="B8" s="459"/>
      <c r="C8" s="1" t="s">
        <v>176</v>
      </c>
      <c r="D8" s="1" t="s">
        <v>216</v>
      </c>
      <c r="E8" s="1" t="s">
        <v>217</v>
      </c>
      <c r="F8" s="1" t="s">
        <v>177</v>
      </c>
      <c r="G8" s="1" t="s">
        <v>193</v>
      </c>
      <c r="H8" s="459"/>
    </row>
    <row r="9" spans="2:8" ht="6.8" customHeight="1" x14ac:dyDescent="0.25">
      <c r="B9" s="376"/>
      <c r="C9" s="375"/>
      <c r="D9" s="375"/>
      <c r="E9" s="375"/>
      <c r="F9" s="375"/>
      <c r="G9" s="375"/>
      <c r="H9" s="375"/>
    </row>
    <row r="10" spans="2:8" ht="12.75" customHeight="1" x14ac:dyDescent="0.25">
      <c r="B10" s="106" t="s">
        <v>361</v>
      </c>
      <c r="C10" s="105">
        <f>C12</f>
        <v>18068931.000000004</v>
      </c>
      <c r="D10" s="374">
        <f>SUM(D12)</f>
        <v>0</v>
      </c>
      <c r="E10" s="105">
        <f t="shared" ref="E10:H10" si="0">E12</f>
        <v>18068931.000000004</v>
      </c>
      <c r="F10" s="105">
        <f t="shared" si="0"/>
        <v>18039765.789999999</v>
      </c>
      <c r="G10" s="105">
        <f t="shared" si="0"/>
        <v>17993895.789999999</v>
      </c>
      <c r="H10" s="105">
        <f t="shared" si="0"/>
        <v>29165.209999999963</v>
      </c>
    </row>
    <row r="11" spans="2:8" ht="12.6" customHeight="1" x14ac:dyDescent="0.25">
      <c r="B11" s="106" t="s">
        <v>455</v>
      </c>
      <c r="C11" s="107"/>
      <c r="D11" s="107"/>
      <c r="E11" s="107"/>
      <c r="F11" s="107"/>
      <c r="G11" s="107"/>
      <c r="H11" s="107"/>
    </row>
    <row r="12" spans="2:8" ht="12.6" customHeight="1" x14ac:dyDescent="0.25">
      <c r="B12" s="377" t="s">
        <v>460</v>
      </c>
      <c r="C12" s="110">
        <f>SUM(C13:C31)</f>
        <v>18068931.000000004</v>
      </c>
      <c r="D12" s="305">
        <f t="shared" ref="D12" si="1">SUM(D13:D31)</f>
        <v>0</v>
      </c>
      <c r="E12" s="110">
        <f>SUM(E13:E31)</f>
        <v>18068931.000000004</v>
      </c>
      <c r="F12" s="110">
        <f>SUM(F13:F31)</f>
        <v>18039765.789999999</v>
      </c>
      <c r="G12" s="110">
        <f>SUM(G13:G31)</f>
        <v>17993895.789999999</v>
      </c>
      <c r="H12" s="110">
        <f>SUM(H13:H31)</f>
        <v>29165.209999999963</v>
      </c>
    </row>
    <row r="13" spans="2:8" ht="12.6" customHeight="1" x14ac:dyDescent="0.25">
      <c r="B13" s="111" t="s">
        <v>431</v>
      </c>
      <c r="C13" s="109">
        <v>928146.12</v>
      </c>
      <c r="D13" s="107">
        <v>52464.62</v>
      </c>
      <c r="E13" s="107">
        <f t="shared" ref="E13:E31" si="2">C13+D13</f>
        <v>980610.74</v>
      </c>
      <c r="F13" s="107">
        <v>975464.47</v>
      </c>
      <c r="G13" s="107">
        <v>975464.47</v>
      </c>
      <c r="H13" s="107">
        <f>E13-F13</f>
        <v>5146.2700000000186</v>
      </c>
    </row>
    <row r="14" spans="2:8" ht="12.6" customHeight="1" x14ac:dyDescent="0.25">
      <c r="B14" s="113" t="s">
        <v>449</v>
      </c>
      <c r="C14" s="109">
        <v>744767.71</v>
      </c>
      <c r="D14" s="107">
        <v>59351.03</v>
      </c>
      <c r="E14" s="107">
        <f t="shared" si="2"/>
        <v>804118.74</v>
      </c>
      <c r="F14" s="107">
        <v>804118.74</v>
      </c>
      <c r="G14" s="107">
        <v>804118.74</v>
      </c>
      <c r="H14" s="107">
        <f>E14-F14</f>
        <v>0</v>
      </c>
    </row>
    <row r="15" spans="2:8" ht="12.6" customHeight="1" x14ac:dyDescent="0.25">
      <c r="B15" s="113" t="s">
        <v>432</v>
      </c>
      <c r="C15" s="109">
        <v>617255.19999999995</v>
      </c>
      <c r="D15" s="107">
        <v>41129.69</v>
      </c>
      <c r="E15" s="107">
        <f t="shared" si="2"/>
        <v>658384.8899999999</v>
      </c>
      <c r="F15" s="107">
        <v>658384.89</v>
      </c>
      <c r="G15" s="107">
        <v>658384.89</v>
      </c>
      <c r="H15" s="107">
        <f t="shared" ref="H15:H31" si="3">E15-F15</f>
        <v>0</v>
      </c>
    </row>
    <row r="16" spans="2:8" ht="12.6" customHeight="1" x14ac:dyDescent="0.25">
      <c r="B16" s="113" t="s">
        <v>433</v>
      </c>
      <c r="C16" s="109">
        <v>784557.14</v>
      </c>
      <c r="D16" s="107">
        <v>-79140.97</v>
      </c>
      <c r="E16" s="107">
        <f t="shared" si="2"/>
        <v>705416.17</v>
      </c>
      <c r="F16" s="107">
        <v>705416.17</v>
      </c>
      <c r="G16" s="107">
        <v>705416.17</v>
      </c>
      <c r="H16" s="107">
        <f t="shared" si="3"/>
        <v>0</v>
      </c>
    </row>
    <row r="17" spans="2:8" ht="12.6" customHeight="1" x14ac:dyDescent="0.25">
      <c r="B17" s="111" t="s">
        <v>434</v>
      </c>
      <c r="C17" s="109">
        <v>3860050.41</v>
      </c>
      <c r="D17" s="107">
        <v>81353.59</v>
      </c>
      <c r="E17" s="107">
        <f t="shared" si="2"/>
        <v>3941404</v>
      </c>
      <c r="F17" s="107">
        <v>3918404</v>
      </c>
      <c r="G17" s="107">
        <v>3872534</v>
      </c>
      <c r="H17" s="107">
        <f t="shared" si="3"/>
        <v>23000</v>
      </c>
    </row>
    <row r="18" spans="2:8" ht="12.6" customHeight="1" x14ac:dyDescent="0.25">
      <c r="B18" s="113" t="s">
        <v>435</v>
      </c>
      <c r="C18" s="109">
        <v>295500</v>
      </c>
      <c r="D18" s="107">
        <v>-34540.629999999997</v>
      </c>
      <c r="E18" s="107">
        <f t="shared" si="2"/>
        <v>260959.37</v>
      </c>
      <c r="F18" s="107">
        <v>260959.37</v>
      </c>
      <c r="G18" s="107">
        <v>260959.37</v>
      </c>
      <c r="H18" s="107">
        <f t="shared" si="3"/>
        <v>0</v>
      </c>
    </row>
    <row r="19" spans="2:8" ht="12.6" customHeight="1" x14ac:dyDescent="0.25">
      <c r="B19" s="113" t="s">
        <v>436</v>
      </c>
      <c r="C19" s="109">
        <v>86028.33</v>
      </c>
      <c r="D19" s="107">
        <v>89.12</v>
      </c>
      <c r="E19" s="107">
        <f t="shared" si="2"/>
        <v>86117.45</v>
      </c>
      <c r="F19" s="107">
        <v>86117.45</v>
      </c>
      <c r="G19" s="107">
        <v>86117.45</v>
      </c>
      <c r="H19" s="107">
        <f t="shared" si="3"/>
        <v>0</v>
      </c>
    </row>
    <row r="20" spans="2:8" ht="12.6" customHeight="1" x14ac:dyDescent="0.25">
      <c r="B20" s="111" t="s">
        <v>470</v>
      </c>
      <c r="C20" s="109">
        <v>540113.18000000005</v>
      </c>
      <c r="D20" s="107">
        <v>101796.22</v>
      </c>
      <c r="E20" s="107">
        <f t="shared" si="2"/>
        <v>641909.4</v>
      </c>
      <c r="F20" s="107">
        <v>641909.4</v>
      </c>
      <c r="G20" s="107">
        <v>641909.4</v>
      </c>
      <c r="H20" s="107">
        <f t="shared" si="3"/>
        <v>0</v>
      </c>
    </row>
    <row r="21" spans="2:8" ht="12.6" customHeight="1" x14ac:dyDescent="0.25">
      <c r="B21" s="113" t="s">
        <v>471</v>
      </c>
      <c r="C21" s="109">
        <v>572000</v>
      </c>
      <c r="D21" s="107">
        <v>150475.43</v>
      </c>
      <c r="E21" s="107">
        <f t="shared" si="2"/>
        <v>722475.42999999993</v>
      </c>
      <c r="F21" s="107">
        <v>722475.43</v>
      </c>
      <c r="G21" s="107">
        <v>722475.43</v>
      </c>
      <c r="H21" s="107">
        <f t="shared" si="3"/>
        <v>0</v>
      </c>
    </row>
    <row r="22" spans="2:8" ht="12.6" customHeight="1" x14ac:dyDescent="0.25">
      <c r="B22" s="113" t="s">
        <v>472</v>
      </c>
      <c r="C22" s="109">
        <v>2526681.65</v>
      </c>
      <c r="D22" s="107">
        <v>-177935</v>
      </c>
      <c r="E22" s="107">
        <f t="shared" si="2"/>
        <v>2348746.65</v>
      </c>
      <c r="F22" s="107">
        <v>2347727.71</v>
      </c>
      <c r="G22" s="107">
        <v>2347727.71</v>
      </c>
      <c r="H22" s="107">
        <f t="shared" si="3"/>
        <v>1018.9399999999441</v>
      </c>
    </row>
    <row r="23" spans="2:8" ht="12.6" customHeight="1" x14ac:dyDescent="0.25">
      <c r="B23" s="113" t="s">
        <v>473</v>
      </c>
      <c r="C23" s="109">
        <v>894481.57</v>
      </c>
      <c r="D23" s="107">
        <v>8094.13</v>
      </c>
      <c r="E23" s="107">
        <f t="shared" si="2"/>
        <v>902575.7</v>
      </c>
      <c r="F23" s="107">
        <v>902575.7</v>
      </c>
      <c r="G23" s="107">
        <v>902575.7</v>
      </c>
      <c r="H23" s="107">
        <f t="shared" si="3"/>
        <v>0</v>
      </c>
    </row>
    <row r="24" spans="2:8" ht="12.6" customHeight="1" x14ac:dyDescent="0.25">
      <c r="B24" s="113" t="s">
        <v>474</v>
      </c>
      <c r="C24" s="109">
        <v>1080302.48</v>
      </c>
      <c r="D24" s="107">
        <v>77274.83</v>
      </c>
      <c r="E24" s="107">
        <f t="shared" si="2"/>
        <v>1157577.31</v>
      </c>
      <c r="F24" s="107">
        <v>1157577.31</v>
      </c>
      <c r="G24" s="107">
        <v>1157577.31</v>
      </c>
      <c r="H24" s="107">
        <f t="shared" si="3"/>
        <v>0</v>
      </c>
    </row>
    <row r="25" spans="2:8" ht="12.6" customHeight="1" x14ac:dyDescent="0.25">
      <c r="B25" s="113" t="s">
        <v>475</v>
      </c>
      <c r="C25" s="109">
        <v>818358.18</v>
      </c>
      <c r="D25" s="107">
        <v>10790.82</v>
      </c>
      <c r="E25" s="107">
        <f t="shared" si="2"/>
        <v>829149</v>
      </c>
      <c r="F25" s="107">
        <v>829149</v>
      </c>
      <c r="G25" s="107">
        <v>829149</v>
      </c>
      <c r="H25" s="107">
        <f t="shared" si="3"/>
        <v>0</v>
      </c>
    </row>
    <row r="26" spans="2:8" ht="12.6" customHeight="1" x14ac:dyDescent="0.25">
      <c r="B26" s="111" t="s">
        <v>476</v>
      </c>
      <c r="C26" s="109">
        <v>905446.8</v>
      </c>
      <c r="D26" s="107">
        <v>-124620.38</v>
      </c>
      <c r="E26" s="107">
        <f t="shared" si="2"/>
        <v>780826.42</v>
      </c>
      <c r="F26" s="107">
        <v>780826.42</v>
      </c>
      <c r="G26" s="107">
        <v>780826.42</v>
      </c>
      <c r="H26" s="107">
        <f t="shared" si="3"/>
        <v>0</v>
      </c>
    </row>
    <row r="27" spans="2:8" ht="12.6" customHeight="1" x14ac:dyDescent="0.25">
      <c r="B27" s="113" t="s">
        <v>477</v>
      </c>
      <c r="C27" s="109">
        <v>1510716.36</v>
      </c>
      <c r="D27" s="107">
        <v>-199797.88</v>
      </c>
      <c r="E27" s="107">
        <f t="shared" si="2"/>
        <v>1310918.48</v>
      </c>
      <c r="F27" s="107">
        <v>1310918.48</v>
      </c>
      <c r="G27" s="107">
        <v>1310918.48</v>
      </c>
      <c r="H27" s="107">
        <f t="shared" si="3"/>
        <v>0</v>
      </c>
    </row>
    <row r="28" spans="2:8" ht="12.6" customHeight="1" x14ac:dyDescent="0.25">
      <c r="B28" s="111" t="s">
        <v>478</v>
      </c>
      <c r="C28" s="109">
        <v>728000</v>
      </c>
      <c r="D28" s="107">
        <v>-135789.53</v>
      </c>
      <c r="E28" s="107">
        <f t="shared" si="2"/>
        <v>592210.47</v>
      </c>
      <c r="F28" s="107">
        <v>592210.47</v>
      </c>
      <c r="G28" s="107">
        <v>592210.47</v>
      </c>
      <c r="H28" s="107">
        <f t="shared" si="3"/>
        <v>0</v>
      </c>
    </row>
    <row r="29" spans="2:8" ht="12.6" customHeight="1" x14ac:dyDescent="0.25">
      <c r="B29" s="111" t="s">
        <v>479</v>
      </c>
      <c r="C29" s="109">
        <v>309500</v>
      </c>
      <c r="D29" s="107">
        <v>-2596.5</v>
      </c>
      <c r="E29" s="107">
        <f t="shared" si="2"/>
        <v>306903.5</v>
      </c>
      <c r="F29" s="107">
        <v>306903.5</v>
      </c>
      <c r="G29" s="107">
        <v>306903.5</v>
      </c>
      <c r="H29" s="107">
        <f t="shared" si="3"/>
        <v>0</v>
      </c>
    </row>
    <row r="30" spans="2:8" ht="12.6" customHeight="1" x14ac:dyDescent="0.25">
      <c r="B30" s="111" t="s">
        <v>480</v>
      </c>
      <c r="C30" s="109">
        <v>106000</v>
      </c>
      <c r="D30" s="107">
        <v>15884</v>
      </c>
      <c r="E30" s="107">
        <f t="shared" si="2"/>
        <v>121884</v>
      </c>
      <c r="F30" s="107">
        <v>121884</v>
      </c>
      <c r="G30" s="107">
        <v>121884</v>
      </c>
      <c r="H30" s="107">
        <f t="shared" si="3"/>
        <v>0</v>
      </c>
    </row>
    <row r="31" spans="2:8" ht="12.6" customHeight="1" x14ac:dyDescent="0.25">
      <c r="B31" s="111" t="s">
        <v>481</v>
      </c>
      <c r="C31" s="109">
        <v>761025.87</v>
      </c>
      <c r="D31" s="107">
        <v>155717.41</v>
      </c>
      <c r="E31" s="107">
        <f t="shared" si="2"/>
        <v>916743.28</v>
      </c>
      <c r="F31" s="107">
        <v>916743.28</v>
      </c>
      <c r="G31" s="107">
        <v>916743.28</v>
      </c>
      <c r="H31" s="107">
        <f t="shared" si="3"/>
        <v>0</v>
      </c>
    </row>
    <row r="32" spans="2:8" ht="6.8" customHeight="1" x14ac:dyDescent="0.25">
      <c r="B32" s="111"/>
      <c r="C32" s="109"/>
      <c r="D32" s="107"/>
      <c r="E32" s="107"/>
      <c r="F32" s="107"/>
      <c r="G32" s="107"/>
      <c r="H32" s="107"/>
    </row>
    <row r="33" spans="2:8" ht="12.6" customHeight="1" x14ac:dyDescent="0.25">
      <c r="B33" s="106" t="s">
        <v>362</v>
      </c>
      <c r="C33" s="110">
        <f t="shared" ref="C33:G33" si="4">C35+C57</f>
        <v>64485951.000000007</v>
      </c>
      <c r="D33" s="110">
        <f>D35+D57</f>
        <v>1169846.8800000001</v>
      </c>
      <c r="E33" s="110">
        <f t="shared" si="4"/>
        <v>65655797.880000003</v>
      </c>
      <c r="F33" s="110">
        <f t="shared" si="4"/>
        <v>65237001.060000002</v>
      </c>
      <c r="G33" s="110">
        <f t="shared" si="4"/>
        <v>64835836.320000008</v>
      </c>
      <c r="H33" s="110">
        <f>H35+H57</f>
        <v>418796.81999999913</v>
      </c>
    </row>
    <row r="34" spans="2:8" ht="10.55" customHeight="1" x14ac:dyDescent="0.25">
      <c r="B34" s="106" t="s">
        <v>493</v>
      </c>
      <c r="C34" s="109"/>
      <c r="D34" s="107"/>
      <c r="E34" s="107"/>
      <c r="F34" s="107"/>
      <c r="G34" s="107"/>
      <c r="H34" s="107"/>
    </row>
    <row r="35" spans="2:8" ht="12.6" customHeight="1" x14ac:dyDescent="0.25">
      <c r="B35" s="377" t="s">
        <v>459</v>
      </c>
      <c r="C35" s="110">
        <f t="shared" ref="C35:H35" si="5">SUM(C36:C55)</f>
        <v>59299272.000000007</v>
      </c>
      <c r="D35" s="110">
        <f>SUM(D36:D55)</f>
        <v>1169846.8800000001</v>
      </c>
      <c r="E35" s="110">
        <f t="shared" si="5"/>
        <v>60469118.880000003</v>
      </c>
      <c r="F35" s="110">
        <f t="shared" si="5"/>
        <v>60050322.060000002</v>
      </c>
      <c r="G35" s="110">
        <f t="shared" si="5"/>
        <v>59649157.320000008</v>
      </c>
      <c r="H35" s="110">
        <f t="shared" si="5"/>
        <v>418796.81999999913</v>
      </c>
    </row>
    <row r="36" spans="2:8" ht="12.6" customHeight="1" x14ac:dyDescent="0.25">
      <c r="B36" s="111" t="s">
        <v>431</v>
      </c>
      <c r="C36" s="109">
        <v>2406189.54</v>
      </c>
      <c r="D36" s="107">
        <v>-367801.57</v>
      </c>
      <c r="E36" s="107">
        <f t="shared" ref="E36:E55" si="6">C36+D36</f>
        <v>2038387.97</v>
      </c>
      <c r="F36" s="107">
        <v>2038387.97</v>
      </c>
      <c r="G36" s="107">
        <v>2031826.01</v>
      </c>
      <c r="H36" s="107">
        <f t="shared" ref="H36:H55" si="7">E36-F36</f>
        <v>0</v>
      </c>
    </row>
    <row r="37" spans="2:8" ht="12.6" customHeight="1" x14ac:dyDescent="0.25">
      <c r="B37" s="112" t="s">
        <v>449</v>
      </c>
      <c r="C37" s="109">
        <v>3725688.65</v>
      </c>
      <c r="D37" s="107">
        <v>-208329</v>
      </c>
      <c r="E37" s="107">
        <f t="shared" si="6"/>
        <v>3517359.65</v>
      </c>
      <c r="F37" s="107">
        <v>3517359.65</v>
      </c>
      <c r="G37" s="107">
        <v>3501187.64</v>
      </c>
      <c r="H37" s="107">
        <f t="shared" si="7"/>
        <v>0</v>
      </c>
    </row>
    <row r="38" spans="2:8" ht="12.6" customHeight="1" x14ac:dyDescent="0.25">
      <c r="B38" s="111" t="s">
        <v>432</v>
      </c>
      <c r="C38" s="109">
        <v>1423777.35</v>
      </c>
      <c r="D38" s="107">
        <v>-117014.85</v>
      </c>
      <c r="E38" s="107">
        <f t="shared" si="6"/>
        <v>1306762.5</v>
      </c>
      <c r="F38" s="107">
        <v>1306762.5</v>
      </c>
      <c r="G38" s="107">
        <v>1302579.24</v>
      </c>
      <c r="H38" s="107">
        <f t="shared" si="7"/>
        <v>0</v>
      </c>
    </row>
    <row r="39" spans="2:8" ht="12.6" customHeight="1" x14ac:dyDescent="0.25">
      <c r="B39" s="111" t="s">
        <v>433</v>
      </c>
      <c r="C39" s="109">
        <v>5291692.51</v>
      </c>
      <c r="D39" s="107">
        <v>10247.82</v>
      </c>
      <c r="E39" s="107">
        <f t="shared" si="6"/>
        <v>5301940.33</v>
      </c>
      <c r="F39" s="107">
        <v>5301940.33</v>
      </c>
      <c r="G39" s="107">
        <v>5260450.96</v>
      </c>
      <c r="H39" s="107">
        <f t="shared" si="7"/>
        <v>0</v>
      </c>
    </row>
    <row r="40" spans="2:8" ht="12.6" customHeight="1" x14ac:dyDescent="0.25">
      <c r="B40" s="111" t="s">
        <v>434</v>
      </c>
      <c r="C40" s="109">
        <v>13586450.1</v>
      </c>
      <c r="D40" s="107">
        <v>812983.42</v>
      </c>
      <c r="E40" s="107">
        <f t="shared" si="6"/>
        <v>14399433.52</v>
      </c>
      <c r="F40" s="107">
        <v>14232205.699999999</v>
      </c>
      <c r="G40" s="107">
        <v>14073463</v>
      </c>
      <c r="H40" s="107">
        <f t="shared" si="7"/>
        <v>167227.8200000003</v>
      </c>
    </row>
    <row r="41" spans="2:8" ht="12.6" customHeight="1" x14ac:dyDescent="0.25">
      <c r="B41" s="111" t="s">
        <v>435</v>
      </c>
      <c r="C41" s="109">
        <v>1539376.41</v>
      </c>
      <c r="D41" s="107">
        <v>-236326.53</v>
      </c>
      <c r="E41" s="107">
        <f t="shared" si="6"/>
        <v>1303049.8799999999</v>
      </c>
      <c r="F41" s="107">
        <v>1303049.8799999999</v>
      </c>
      <c r="G41" s="107">
        <v>1298118.28</v>
      </c>
      <c r="H41" s="107">
        <f t="shared" si="7"/>
        <v>0</v>
      </c>
    </row>
    <row r="42" spans="2:8" ht="12.6" customHeight="1" x14ac:dyDescent="0.25">
      <c r="B42" s="111" t="s">
        <v>436</v>
      </c>
      <c r="C42" s="109">
        <v>395173.83</v>
      </c>
      <c r="D42" s="107">
        <v>-40659.910000000003</v>
      </c>
      <c r="E42" s="107">
        <f t="shared" si="6"/>
        <v>354513.92000000004</v>
      </c>
      <c r="F42" s="107">
        <v>354513.91999999998</v>
      </c>
      <c r="G42" s="107">
        <v>352419.31</v>
      </c>
      <c r="H42" s="107">
        <f t="shared" si="7"/>
        <v>0</v>
      </c>
    </row>
    <row r="43" spans="2:8" ht="12.6" customHeight="1" x14ac:dyDescent="0.25">
      <c r="B43" s="111" t="s">
        <v>456</v>
      </c>
      <c r="C43" s="109">
        <v>0</v>
      </c>
      <c r="D43" s="109">
        <v>0</v>
      </c>
      <c r="E43" s="107">
        <f t="shared" si="6"/>
        <v>0</v>
      </c>
      <c r="F43" s="109">
        <v>0</v>
      </c>
      <c r="G43" s="109">
        <v>0</v>
      </c>
      <c r="H43" s="107">
        <f t="shared" si="7"/>
        <v>0</v>
      </c>
    </row>
    <row r="44" spans="2:8" ht="12.6" customHeight="1" x14ac:dyDescent="0.25">
      <c r="B44" s="111" t="s">
        <v>437</v>
      </c>
      <c r="C44" s="109">
        <v>2461999.09</v>
      </c>
      <c r="D44" s="107">
        <v>170782.97</v>
      </c>
      <c r="E44" s="107">
        <f t="shared" si="6"/>
        <v>2632782.06</v>
      </c>
      <c r="F44" s="107">
        <v>2632782.06</v>
      </c>
      <c r="G44" s="107">
        <v>2614529.21</v>
      </c>
      <c r="H44" s="107">
        <f t="shared" si="7"/>
        <v>0</v>
      </c>
    </row>
    <row r="45" spans="2:8" ht="12.6" customHeight="1" x14ac:dyDescent="0.25">
      <c r="B45" s="111" t="s">
        <v>438</v>
      </c>
      <c r="C45" s="109">
        <v>3562721.84</v>
      </c>
      <c r="D45" s="107">
        <v>-21228.62</v>
      </c>
      <c r="E45" s="107">
        <f t="shared" si="6"/>
        <v>3541493.2199999997</v>
      </c>
      <c r="F45" s="107">
        <v>3514266.22</v>
      </c>
      <c r="G45" s="107">
        <v>3492651.93</v>
      </c>
      <c r="H45" s="107">
        <f t="shared" si="7"/>
        <v>27226.999999999534</v>
      </c>
    </row>
    <row r="46" spans="2:8" ht="12.6" customHeight="1" x14ac:dyDescent="0.25">
      <c r="B46" s="113" t="s">
        <v>439</v>
      </c>
      <c r="C46" s="109">
        <v>5569903.5999999996</v>
      </c>
      <c r="D46" s="107">
        <v>412339.35</v>
      </c>
      <c r="E46" s="107">
        <f t="shared" si="6"/>
        <v>5982242.9499999993</v>
      </c>
      <c r="F46" s="107">
        <v>5933443.9500000002</v>
      </c>
      <c r="G46" s="107">
        <v>5904701.0099999998</v>
      </c>
      <c r="H46" s="107">
        <f t="shared" si="7"/>
        <v>48798.999999999069</v>
      </c>
    </row>
    <row r="47" spans="2:8" ht="12.6" customHeight="1" x14ac:dyDescent="0.25">
      <c r="B47" s="113" t="s">
        <v>448</v>
      </c>
      <c r="C47" s="109">
        <v>2298267.7599999998</v>
      </c>
      <c r="D47" s="107">
        <v>97223.22</v>
      </c>
      <c r="E47" s="107">
        <f t="shared" si="6"/>
        <v>2395490.98</v>
      </c>
      <c r="F47" s="107">
        <v>2375027.98</v>
      </c>
      <c r="G47" s="107">
        <v>2362965.39</v>
      </c>
      <c r="H47" s="107">
        <f t="shared" si="7"/>
        <v>20463</v>
      </c>
    </row>
    <row r="48" spans="2:8" ht="12.6" customHeight="1" x14ac:dyDescent="0.25">
      <c r="B48" s="113" t="s">
        <v>440</v>
      </c>
      <c r="C48" s="109">
        <v>3413046.17</v>
      </c>
      <c r="D48" s="107">
        <v>137220.5</v>
      </c>
      <c r="E48" s="107">
        <f t="shared" si="6"/>
        <v>3550266.67</v>
      </c>
      <c r="F48" s="107">
        <v>3520526.67</v>
      </c>
      <c r="G48" s="107">
        <v>3503364.49</v>
      </c>
      <c r="H48" s="107">
        <f t="shared" si="7"/>
        <v>29740</v>
      </c>
    </row>
    <row r="49" spans="2:8" ht="12.6" customHeight="1" x14ac:dyDescent="0.25">
      <c r="B49" s="113" t="s">
        <v>441</v>
      </c>
      <c r="C49" s="109">
        <v>2986108.7</v>
      </c>
      <c r="D49" s="107">
        <v>-61883.9</v>
      </c>
      <c r="E49" s="107">
        <f t="shared" si="6"/>
        <v>2924224.8000000003</v>
      </c>
      <c r="F49" s="107">
        <v>2908754.8</v>
      </c>
      <c r="G49" s="107">
        <v>2896181.9</v>
      </c>
      <c r="H49" s="107">
        <f t="shared" si="7"/>
        <v>15470.000000000466</v>
      </c>
    </row>
    <row r="50" spans="2:8" ht="12.6" customHeight="1" x14ac:dyDescent="0.25">
      <c r="B50" s="113" t="s">
        <v>442</v>
      </c>
      <c r="C50" s="109">
        <v>1987615.14</v>
      </c>
      <c r="D50" s="107">
        <v>159506.81</v>
      </c>
      <c r="E50" s="107">
        <f t="shared" si="6"/>
        <v>2147121.9499999997</v>
      </c>
      <c r="F50" s="107">
        <v>2091271.95</v>
      </c>
      <c r="G50" s="107">
        <v>2080752.76</v>
      </c>
      <c r="H50" s="107">
        <f t="shared" si="7"/>
        <v>55849.999999999767</v>
      </c>
    </row>
    <row r="51" spans="2:8" ht="12.6" customHeight="1" x14ac:dyDescent="0.25">
      <c r="B51" s="111" t="s">
        <v>443</v>
      </c>
      <c r="C51" s="109">
        <v>4048652.45</v>
      </c>
      <c r="D51" s="107">
        <v>-130445.96</v>
      </c>
      <c r="E51" s="107">
        <f t="shared" si="6"/>
        <v>3918206.49</v>
      </c>
      <c r="F51" s="107">
        <v>3918206.49</v>
      </c>
      <c r="G51" s="107">
        <v>3898523.66</v>
      </c>
      <c r="H51" s="107">
        <f t="shared" si="7"/>
        <v>0</v>
      </c>
    </row>
    <row r="52" spans="2:8" ht="12.6" customHeight="1" x14ac:dyDescent="0.25">
      <c r="B52" s="113" t="s">
        <v>444</v>
      </c>
      <c r="C52" s="109">
        <v>1609967.74</v>
      </c>
      <c r="D52" s="107">
        <v>-21026</v>
      </c>
      <c r="E52" s="107">
        <f t="shared" si="6"/>
        <v>1588941.74</v>
      </c>
      <c r="F52" s="107">
        <v>1571141.74</v>
      </c>
      <c r="G52" s="107">
        <v>1561961.49</v>
      </c>
      <c r="H52" s="107">
        <f t="shared" si="7"/>
        <v>17800</v>
      </c>
    </row>
    <row r="53" spans="2:8" ht="12.6" customHeight="1" x14ac:dyDescent="0.25">
      <c r="B53" s="111" t="s">
        <v>445</v>
      </c>
      <c r="C53" s="109">
        <v>794369.33</v>
      </c>
      <c r="D53" s="107">
        <v>173814.86</v>
      </c>
      <c r="E53" s="107">
        <f t="shared" si="6"/>
        <v>968184.19</v>
      </c>
      <c r="F53" s="107">
        <v>940954.19</v>
      </c>
      <c r="G53" s="107">
        <v>934543.35999999999</v>
      </c>
      <c r="H53" s="107">
        <f t="shared" si="7"/>
        <v>27230</v>
      </c>
    </row>
    <row r="54" spans="2:8" ht="12.6" customHeight="1" x14ac:dyDescent="0.25">
      <c r="B54" s="111" t="s">
        <v>446</v>
      </c>
      <c r="C54" s="109">
        <v>693860.45</v>
      </c>
      <c r="D54" s="107">
        <v>-43756.82</v>
      </c>
      <c r="E54" s="107">
        <f t="shared" si="6"/>
        <v>650103.63</v>
      </c>
      <c r="F54" s="107">
        <v>641113.63</v>
      </c>
      <c r="G54" s="107">
        <v>637297.41</v>
      </c>
      <c r="H54" s="107">
        <f t="shared" si="7"/>
        <v>8990</v>
      </c>
    </row>
    <row r="55" spans="2:8" ht="12.6" customHeight="1" x14ac:dyDescent="0.25">
      <c r="B55" s="111" t="s">
        <v>447</v>
      </c>
      <c r="C55" s="109">
        <v>1504411.34</v>
      </c>
      <c r="D55" s="107">
        <v>444201.09</v>
      </c>
      <c r="E55" s="107">
        <f t="shared" si="6"/>
        <v>1948612.4300000002</v>
      </c>
      <c r="F55" s="107">
        <v>1948612.43</v>
      </c>
      <c r="G55" s="107">
        <v>1941640.27</v>
      </c>
      <c r="H55" s="107">
        <f t="shared" si="7"/>
        <v>0</v>
      </c>
    </row>
    <row r="56" spans="2:8" ht="3.1" customHeight="1" x14ac:dyDescent="0.25">
      <c r="B56" s="114"/>
      <c r="C56" s="109"/>
      <c r="D56" s="107"/>
      <c r="E56" s="107"/>
      <c r="F56" s="107"/>
      <c r="G56" s="107"/>
      <c r="H56" s="107"/>
    </row>
    <row r="57" spans="2:8" ht="12.1" customHeight="1" x14ac:dyDescent="0.25">
      <c r="B57" s="377" t="s">
        <v>468</v>
      </c>
      <c r="C57" s="110">
        <f t="shared" ref="C57:H57" si="8">SUM(C58:C68)</f>
        <v>5186679</v>
      </c>
      <c r="D57" s="110">
        <f t="shared" si="8"/>
        <v>0</v>
      </c>
      <c r="E57" s="110">
        <f t="shared" si="8"/>
        <v>5186679</v>
      </c>
      <c r="F57" s="110">
        <f t="shared" si="8"/>
        <v>5186679</v>
      </c>
      <c r="G57" s="110">
        <f t="shared" si="8"/>
        <v>5186679</v>
      </c>
      <c r="H57" s="110">
        <f t="shared" si="8"/>
        <v>0</v>
      </c>
    </row>
    <row r="58" spans="2:8" ht="12.6" customHeight="1" x14ac:dyDescent="0.25">
      <c r="B58" s="111" t="s">
        <v>482</v>
      </c>
      <c r="C58" s="109">
        <v>500205.5</v>
      </c>
      <c r="D58" s="107">
        <v>-118488.5</v>
      </c>
      <c r="E58" s="107">
        <f t="shared" ref="E58:E68" si="9">C58+D58</f>
        <v>381717</v>
      </c>
      <c r="F58" s="107">
        <v>381717</v>
      </c>
      <c r="G58" s="107">
        <v>381717</v>
      </c>
      <c r="H58" s="107">
        <f t="shared" ref="H58:H68" si="10">E58-F58</f>
        <v>0</v>
      </c>
    </row>
    <row r="59" spans="2:8" ht="12.6" customHeight="1" x14ac:dyDescent="0.25">
      <c r="B59" s="113" t="s">
        <v>483</v>
      </c>
      <c r="C59" s="109">
        <v>863787.6</v>
      </c>
      <c r="D59" s="107">
        <v>284154.40000000002</v>
      </c>
      <c r="E59" s="107">
        <f t="shared" si="9"/>
        <v>1147942</v>
      </c>
      <c r="F59" s="107">
        <v>1147942</v>
      </c>
      <c r="G59" s="107">
        <v>1147942</v>
      </c>
      <c r="H59" s="107">
        <f t="shared" si="10"/>
        <v>0</v>
      </c>
    </row>
    <row r="60" spans="2:8" ht="12.6" customHeight="1" x14ac:dyDescent="0.25">
      <c r="B60" s="113" t="s">
        <v>484</v>
      </c>
      <c r="C60" s="109">
        <v>469099.95</v>
      </c>
      <c r="D60" s="107">
        <v>-50402.95</v>
      </c>
      <c r="E60" s="107">
        <f t="shared" si="9"/>
        <v>418697</v>
      </c>
      <c r="F60" s="107">
        <v>418697</v>
      </c>
      <c r="G60" s="107">
        <v>418697</v>
      </c>
      <c r="H60" s="107">
        <f t="shared" si="10"/>
        <v>0</v>
      </c>
    </row>
    <row r="61" spans="2:8" ht="12.6" customHeight="1" x14ac:dyDescent="0.25">
      <c r="B61" s="113" t="s">
        <v>485</v>
      </c>
      <c r="C61" s="109">
        <v>567281.6</v>
      </c>
      <c r="D61" s="107">
        <v>109333.4</v>
      </c>
      <c r="E61" s="107">
        <f t="shared" si="9"/>
        <v>676615</v>
      </c>
      <c r="F61" s="107">
        <v>676615</v>
      </c>
      <c r="G61" s="107">
        <v>676615</v>
      </c>
      <c r="H61" s="107">
        <f t="shared" si="10"/>
        <v>0</v>
      </c>
    </row>
    <row r="62" spans="2:8" ht="12.6" customHeight="1" x14ac:dyDescent="0.25">
      <c r="B62" s="113" t="s">
        <v>486</v>
      </c>
      <c r="C62" s="109">
        <v>449970.5</v>
      </c>
      <c r="D62" s="107">
        <v>59854.5</v>
      </c>
      <c r="E62" s="107">
        <f t="shared" si="9"/>
        <v>509825</v>
      </c>
      <c r="F62" s="107">
        <v>509825</v>
      </c>
      <c r="G62" s="107">
        <v>509825</v>
      </c>
      <c r="H62" s="107">
        <f t="shared" si="10"/>
        <v>0</v>
      </c>
    </row>
    <row r="63" spans="2:8" ht="12.6" customHeight="1" x14ac:dyDescent="0.25">
      <c r="B63" s="113" t="s">
        <v>487</v>
      </c>
      <c r="C63" s="109">
        <v>478811.05</v>
      </c>
      <c r="D63" s="107">
        <v>-133141.04999999999</v>
      </c>
      <c r="E63" s="107">
        <f t="shared" si="9"/>
        <v>345670</v>
      </c>
      <c r="F63" s="107">
        <v>345670</v>
      </c>
      <c r="G63" s="107">
        <v>345670</v>
      </c>
      <c r="H63" s="107">
        <f t="shared" si="10"/>
        <v>0</v>
      </c>
    </row>
    <row r="64" spans="2:8" ht="12.6" customHeight="1" x14ac:dyDescent="0.25">
      <c r="B64" s="111" t="s">
        <v>488</v>
      </c>
      <c r="C64" s="109">
        <v>629096.6</v>
      </c>
      <c r="D64" s="107">
        <v>204340.4</v>
      </c>
      <c r="E64" s="107">
        <f t="shared" si="9"/>
        <v>833437</v>
      </c>
      <c r="F64" s="107">
        <v>833437</v>
      </c>
      <c r="G64" s="107">
        <v>833437</v>
      </c>
      <c r="H64" s="107">
        <f t="shared" si="10"/>
        <v>0</v>
      </c>
    </row>
    <row r="65" spans="2:8" ht="12.6" customHeight="1" x14ac:dyDescent="0.25">
      <c r="B65" s="113" t="s">
        <v>489</v>
      </c>
      <c r="C65" s="109">
        <v>445619.95</v>
      </c>
      <c r="D65" s="107">
        <v>-201108.95</v>
      </c>
      <c r="E65" s="107">
        <f t="shared" si="9"/>
        <v>244511</v>
      </c>
      <c r="F65" s="107">
        <v>244511</v>
      </c>
      <c r="G65" s="107">
        <v>244511</v>
      </c>
      <c r="H65" s="107">
        <f t="shared" si="10"/>
        <v>0</v>
      </c>
    </row>
    <row r="66" spans="2:8" ht="12.6" customHeight="1" x14ac:dyDescent="0.25">
      <c r="B66" s="111" t="s">
        <v>490</v>
      </c>
      <c r="C66" s="109">
        <v>349428.85</v>
      </c>
      <c r="D66" s="107">
        <v>-104258.85</v>
      </c>
      <c r="E66" s="107">
        <f t="shared" si="9"/>
        <v>245169.99999999997</v>
      </c>
      <c r="F66" s="107">
        <v>245170</v>
      </c>
      <c r="G66" s="107">
        <v>245170</v>
      </c>
      <c r="H66" s="107">
        <f t="shared" si="10"/>
        <v>0</v>
      </c>
    </row>
    <row r="67" spans="2:8" ht="12.6" customHeight="1" x14ac:dyDescent="0.25">
      <c r="B67" s="111" t="s">
        <v>491</v>
      </c>
      <c r="C67" s="109">
        <v>93466.65</v>
      </c>
      <c r="D67" s="107">
        <v>-15841.65</v>
      </c>
      <c r="E67" s="107">
        <f t="shared" si="9"/>
        <v>77625</v>
      </c>
      <c r="F67" s="107">
        <v>77625</v>
      </c>
      <c r="G67" s="107">
        <v>77625</v>
      </c>
      <c r="H67" s="107">
        <f t="shared" si="10"/>
        <v>0</v>
      </c>
    </row>
    <row r="68" spans="2:8" ht="13.6" customHeight="1" x14ac:dyDescent="0.25">
      <c r="B68" s="111" t="s">
        <v>492</v>
      </c>
      <c r="C68" s="109">
        <v>339910.75</v>
      </c>
      <c r="D68" s="109">
        <v>-34440.75</v>
      </c>
      <c r="E68" s="107">
        <f t="shared" si="9"/>
        <v>305470</v>
      </c>
      <c r="F68" s="107">
        <v>305470</v>
      </c>
      <c r="G68" s="107">
        <v>305470</v>
      </c>
      <c r="H68" s="107">
        <f t="shared" si="10"/>
        <v>0</v>
      </c>
    </row>
    <row r="69" spans="2:8" ht="22.6" customHeight="1" thickBot="1" x14ac:dyDescent="0.3">
      <c r="B69" s="115" t="s">
        <v>359</v>
      </c>
      <c r="C69" s="116">
        <f t="shared" ref="C69:H69" si="11">C10+C33</f>
        <v>82554882.000000015</v>
      </c>
      <c r="D69" s="116">
        <f>D10+D33</f>
        <v>1169846.8800000001</v>
      </c>
      <c r="E69" s="116">
        <f t="shared" si="11"/>
        <v>83724728.88000001</v>
      </c>
      <c r="F69" s="116">
        <f t="shared" si="11"/>
        <v>83276766.849999994</v>
      </c>
      <c r="G69" s="116">
        <f t="shared" si="11"/>
        <v>82829732.110000014</v>
      </c>
      <c r="H69" s="116">
        <f t="shared" si="11"/>
        <v>447962.0299999991</v>
      </c>
    </row>
    <row r="70" spans="2:8" ht="48.1" customHeight="1" x14ac:dyDescent="0.25"/>
    <row r="71" spans="2:8" ht="41.3" customHeight="1" x14ac:dyDescent="0.25"/>
    <row r="72" spans="2:8" ht="14.3" customHeight="1" x14ac:dyDescent="0.25"/>
    <row r="73" spans="2:8" ht="3.1" hidden="1" customHeight="1" x14ac:dyDescent="0.25">
      <c r="B73" s="32"/>
      <c r="C73" s="32"/>
      <c r="D73" s="32"/>
      <c r="E73" s="33"/>
      <c r="F73" s="33"/>
      <c r="G73" s="33"/>
      <c r="H73" s="32"/>
    </row>
    <row r="74" spans="2:8" x14ac:dyDescent="0.25">
      <c r="B74" s="32"/>
      <c r="C74" s="32"/>
      <c r="D74" s="32"/>
      <c r="E74" s="33"/>
      <c r="F74" s="33"/>
      <c r="G74" s="33"/>
      <c r="H74" s="32"/>
    </row>
    <row r="75" spans="2:8" x14ac:dyDescent="0.25">
      <c r="B75" s="32"/>
      <c r="C75" s="32"/>
      <c r="D75" s="32"/>
      <c r="E75" s="33"/>
      <c r="F75" s="33"/>
      <c r="G75" s="33"/>
      <c r="H75" s="32"/>
    </row>
    <row r="76" spans="2:8" x14ac:dyDescent="0.25">
      <c r="B76" s="32"/>
      <c r="C76" s="32"/>
      <c r="D76" s="32"/>
      <c r="E76" s="33"/>
      <c r="F76" s="33"/>
      <c r="G76" s="33"/>
      <c r="H76" s="32"/>
    </row>
    <row r="77" spans="2:8" x14ac:dyDescent="0.25">
      <c r="B77" s="34"/>
      <c r="C77" s="32"/>
      <c r="D77" s="34"/>
      <c r="E77" s="33"/>
      <c r="F77" s="33"/>
      <c r="G77" s="33"/>
      <c r="H77" s="34"/>
    </row>
    <row r="78" spans="2:8" x14ac:dyDescent="0.25">
      <c r="B78" s="32"/>
      <c r="C78" s="32"/>
      <c r="D78" s="32"/>
      <c r="E78" s="33"/>
      <c r="F78" s="33"/>
      <c r="G78" s="33"/>
      <c r="H78" s="32"/>
    </row>
    <row r="79" spans="2:8" x14ac:dyDescent="0.25">
      <c r="B79" s="32"/>
      <c r="C79" s="32"/>
      <c r="D79" s="32"/>
      <c r="E79" s="33"/>
      <c r="F79" s="33"/>
      <c r="G79" s="33"/>
      <c r="H79" s="32"/>
    </row>
  </sheetData>
  <mergeCells count="7">
    <mergeCell ref="B3:H3"/>
    <mergeCell ref="B4:H4"/>
    <mergeCell ref="B5:H5"/>
    <mergeCell ref="B6:H6"/>
    <mergeCell ref="B7:B8"/>
    <mergeCell ref="C7:G7"/>
    <mergeCell ref="H7:H8"/>
  </mergeCells>
  <pageMargins left="0.44" right="0.23622047244094491" top="0.52" bottom="0" header="0.43307086614173229" footer="0"/>
  <pageSetup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94"/>
  <sheetViews>
    <sheetView zoomScale="120" zoomScaleNormal="120" workbookViewId="0">
      <selection activeCell="D2" sqref="D2"/>
    </sheetView>
  </sheetViews>
  <sheetFormatPr baseColWidth="10" defaultRowHeight="14.3" x14ac:dyDescent="0.25"/>
  <cols>
    <col min="1" max="1" width="1.375" customWidth="1"/>
    <col min="2" max="2" width="47.75" customWidth="1"/>
    <col min="3" max="3" width="13.875" customWidth="1"/>
    <col min="4" max="4" width="12.875" customWidth="1"/>
    <col min="5" max="7" width="13.75" customWidth="1"/>
    <col min="8" max="8" width="12.875" style="64" customWidth="1"/>
  </cols>
  <sheetData>
    <row r="1" spans="1:8" s="128" customFormat="1" ht="12.6" customHeight="1" x14ac:dyDescent="0.25">
      <c r="A1" s="148"/>
      <c r="B1" s="36"/>
      <c r="C1" s="36"/>
      <c r="D1" s="152" t="s">
        <v>499</v>
      </c>
      <c r="E1" s="36"/>
      <c r="F1" s="36"/>
      <c r="G1" s="36"/>
      <c r="H1" s="181"/>
    </row>
    <row r="2" spans="1:8" s="128" customFormat="1" ht="12.6" customHeight="1" x14ac:dyDescent="0.25">
      <c r="A2" s="389"/>
      <c r="B2" s="410"/>
      <c r="C2" s="410"/>
      <c r="D2" s="400" t="s">
        <v>426</v>
      </c>
      <c r="E2" s="410"/>
      <c r="F2" s="410"/>
      <c r="G2" s="410"/>
      <c r="H2" s="411"/>
    </row>
    <row r="3" spans="1:8" s="200" customFormat="1" ht="12.6" customHeight="1" x14ac:dyDescent="0.2">
      <c r="A3" s="313"/>
      <c r="B3" s="314"/>
      <c r="C3" s="314"/>
      <c r="D3" s="315" t="s">
        <v>416</v>
      </c>
      <c r="E3" s="314"/>
      <c r="F3" s="314"/>
      <c r="G3" s="314"/>
      <c r="H3" s="316"/>
    </row>
    <row r="4" spans="1:8" s="200" customFormat="1" ht="12.6" customHeight="1" x14ac:dyDescent="0.2">
      <c r="A4" s="313"/>
      <c r="B4" s="314"/>
      <c r="C4" s="314"/>
      <c r="D4" s="315" t="s">
        <v>363</v>
      </c>
      <c r="E4" s="314"/>
      <c r="F4" s="314"/>
      <c r="G4" s="314"/>
      <c r="H4" s="316"/>
    </row>
    <row r="5" spans="1:8" s="200" customFormat="1" ht="12.6" customHeight="1" x14ac:dyDescent="0.2">
      <c r="A5" s="313"/>
      <c r="B5" s="314"/>
      <c r="C5" s="314"/>
      <c r="D5" s="315" t="s">
        <v>469</v>
      </c>
      <c r="E5" s="314"/>
      <c r="F5" s="314"/>
      <c r="G5" s="314"/>
      <c r="H5" s="316"/>
    </row>
    <row r="6" spans="1:8" s="200" customFormat="1" ht="12.6" customHeight="1" thickBot="1" x14ac:dyDescent="0.25">
      <c r="A6" s="317"/>
      <c r="B6" s="318"/>
      <c r="C6" s="318"/>
      <c r="D6" s="319" t="s">
        <v>0</v>
      </c>
      <c r="E6" s="318"/>
      <c r="F6" s="318"/>
      <c r="G6" s="318"/>
      <c r="H6" s="320"/>
    </row>
    <row r="7" spans="1:8" s="200" customFormat="1" ht="12.6" customHeight="1" thickBot="1" x14ac:dyDescent="0.25">
      <c r="A7" s="475" t="s">
        <v>1</v>
      </c>
      <c r="B7" s="477"/>
      <c r="C7" s="524" t="s">
        <v>280</v>
      </c>
      <c r="D7" s="525"/>
      <c r="E7" s="525"/>
      <c r="F7" s="525"/>
      <c r="G7" s="526"/>
      <c r="H7" s="527" t="s">
        <v>281</v>
      </c>
    </row>
    <row r="8" spans="1:8" s="200" customFormat="1" ht="21.1" customHeight="1" thickBot="1" x14ac:dyDescent="0.25">
      <c r="A8" s="478"/>
      <c r="B8" s="480"/>
      <c r="C8" s="218" t="s">
        <v>176</v>
      </c>
      <c r="D8" s="218" t="s">
        <v>282</v>
      </c>
      <c r="E8" s="218" t="s">
        <v>283</v>
      </c>
      <c r="F8" s="218" t="s">
        <v>177</v>
      </c>
      <c r="G8" s="218" t="s">
        <v>193</v>
      </c>
      <c r="H8" s="528"/>
    </row>
    <row r="9" spans="1:8" s="200" customFormat="1" ht="3.1" customHeight="1" x14ac:dyDescent="0.2">
      <c r="A9" s="530"/>
      <c r="B9" s="531"/>
      <c r="C9" s="321"/>
      <c r="D9" s="321"/>
      <c r="E9" s="321"/>
      <c r="F9" s="321"/>
      <c r="G9" s="321"/>
      <c r="H9" s="322"/>
    </row>
    <row r="10" spans="1:8" s="200" customFormat="1" ht="12.6" customHeight="1" x14ac:dyDescent="0.2">
      <c r="A10" s="532" t="s">
        <v>364</v>
      </c>
      <c r="B10" s="533"/>
      <c r="C10" s="323">
        <f>+C11+C21+C30+C41</f>
        <v>18068931</v>
      </c>
      <c r="D10" s="292">
        <f t="shared" ref="D10:G10" si="0">+D11+D21+D30+D41</f>
        <v>0</v>
      </c>
      <c r="E10" s="323">
        <f t="shared" si="0"/>
        <v>18068931</v>
      </c>
      <c r="F10" s="323">
        <f t="shared" si="0"/>
        <v>18039765.789999999</v>
      </c>
      <c r="G10" s="323">
        <f t="shared" si="0"/>
        <v>17993895.789999999</v>
      </c>
      <c r="H10" s="323">
        <f>+E10-F10</f>
        <v>29165.210000000894</v>
      </c>
    </row>
    <row r="11" spans="1:8" s="200" customFormat="1" ht="11.4" customHeight="1" x14ac:dyDescent="0.2">
      <c r="A11" s="492" t="s">
        <v>365</v>
      </c>
      <c r="B11" s="529"/>
      <c r="C11" s="292">
        <v>0</v>
      </c>
      <c r="D11" s="292">
        <f t="shared" ref="D11" si="1">SUM(D12:D19)</f>
        <v>0</v>
      </c>
      <c r="E11" s="292">
        <v>0</v>
      </c>
      <c r="F11" s="292">
        <v>0</v>
      </c>
      <c r="G11" s="292">
        <v>0</v>
      </c>
      <c r="H11" s="323">
        <f>+E11-F11</f>
        <v>0</v>
      </c>
    </row>
    <row r="12" spans="1:8" s="200" customFormat="1" ht="11.4" customHeight="1" x14ac:dyDescent="0.2">
      <c r="A12" s="308"/>
      <c r="B12" s="307" t="s">
        <v>366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</row>
    <row r="13" spans="1:8" s="200" customFormat="1" ht="11.4" customHeight="1" x14ac:dyDescent="0.2">
      <c r="A13" s="308"/>
      <c r="B13" s="307" t="s">
        <v>367</v>
      </c>
      <c r="C13" s="289">
        <v>0</v>
      </c>
      <c r="D13" s="289">
        <v>0</v>
      </c>
      <c r="E13" s="289">
        <v>0</v>
      </c>
      <c r="F13" s="289">
        <v>0</v>
      </c>
      <c r="G13" s="289">
        <v>0</v>
      </c>
      <c r="H13" s="289">
        <v>0</v>
      </c>
    </row>
    <row r="14" spans="1:8" s="200" customFormat="1" ht="11.4" customHeight="1" x14ac:dyDescent="0.2">
      <c r="A14" s="308"/>
      <c r="B14" s="307" t="s">
        <v>368</v>
      </c>
      <c r="C14" s="289">
        <v>0</v>
      </c>
      <c r="D14" s="289">
        <v>0</v>
      </c>
      <c r="E14" s="289">
        <v>0</v>
      </c>
      <c r="F14" s="289">
        <v>0</v>
      </c>
      <c r="G14" s="289">
        <v>0</v>
      </c>
      <c r="H14" s="289">
        <v>0</v>
      </c>
    </row>
    <row r="15" spans="1:8" s="200" customFormat="1" ht="11.4" customHeight="1" x14ac:dyDescent="0.2">
      <c r="A15" s="308"/>
      <c r="B15" s="307" t="s">
        <v>369</v>
      </c>
      <c r="C15" s="289">
        <v>0</v>
      </c>
      <c r="D15" s="289">
        <v>0</v>
      </c>
      <c r="E15" s="289">
        <v>0</v>
      </c>
      <c r="F15" s="289">
        <v>0</v>
      </c>
      <c r="G15" s="289">
        <v>0</v>
      </c>
      <c r="H15" s="289">
        <v>0</v>
      </c>
    </row>
    <row r="16" spans="1:8" s="200" customFormat="1" ht="11.4" customHeight="1" x14ac:dyDescent="0.2">
      <c r="A16" s="308"/>
      <c r="B16" s="307" t="s">
        <v>370</v>
      </c>
      <c r="C16" s="289">
        <v>0</v>
      </c>
      <c r="D16" s="289">
        <v>0</v>
      </c>
      <c r="E16" s="289">
        <v>0</v>
      </c>
      <c r="F16" s="289">
        <v>0</v>
      </c>
      <c r="G16" s="289">
        <v>0</v>
      </c>
      <c r="H16" s="289">
        <v>0</v>
      </c>
    </row>
    <row r="17" spans="1:8" s="200" customFormat="1" ht="11.4" customHeight="1" x14ac:dyDescent="0.2">
      <c r="A17" s="308"/>
      <c r="B17" s="307" t="s">
        <v>371</v>
      </c>
      <c r="C17" s="289">
        <v>0</v>
      </c>
      <c r="D17" s="289">
        <v>0</v>
      </c>
      <c r="E17" s="289">
        <v>0</v>
      </c>
      <c r="F17" s="289">
        <v>0</v>
      </c>
      <c r="G17" s="289">
        <v>0</v>
      </c>
      <c r="H17" s="289">
        <v>0</v>
      </c>
    </row>
    <row r="18" spans="1:8" s="200" customFormat="1" ht="11.4" customHeight="1" x14ac:dyDescent="0.2">
      <c r="A18" s="308"/>
      <c r="B18" s="307" t="s">
        <v>372</v>
      </c>
      <c r="C18" s="289">
        <v>0</v>
      </c>
      <c r="D18" s="289">
        <v>0</v>
      </c>
      <c r="E18" s="289">
        <v>0</v>
      </c>
      <c r="F18" s="289">
        <v>0</v>
      </c>
      <c r="G18" s="289">
        <v>0</v>
      </c>
      <c r="H18" s="289">
        <v>0</v>
      </c>
    </row>
    <row r="19" spans="1:8" s="200" customFormat="1" ht="11.4" customHeight="1" x14ac:dyDescent="0.2">
      <c r="A19" s="308"/>
      <c r="B19" s="307" t="s">
        <v>373</v>
      </c>
      <c r="C19" s="289">
        <v>0</v>
      </c>
      <c r="D19" s="289">
        <v>0</v>
      </c>
      <c r="E19" s="289">
        <v>0</v>
      </c>
      <c r="F19" s="289">
        <v>0</v>
      </c>
      <c r="G19" s="289">
        <v>0</v>
      </c>
      <c r="H19" s="289">
        <v>0</v>
      </c>
    </row>
    <row r="20" spans="1:8" s="200" customFormat="1" ht="6.8" customHeight="1" x14ac:dyDescent="0.2">
      <c r="A20" s="308"/>
      <c r="B20" s="307"/>
      <c r="C20" s="290"/>
      <c r="D20" s="290"/>
      <c r="E20" s="290"/>
      <c r="F20" s="290"/>
      <c r="G20" s="290"/>
      <c r="H20" s="289">
        <v>0</v>
      </c>
    </row>
    <row r="21" spans="1:8" s="200" customFormat="1" ht="11.4" customHeight="1" x14ac:dyDescent="0.2">
      <c r="A21" s="492" t="s">
        <v>374</v>
      </c>
      <c r="B21" s="529"/>
      <c r="C21" s="292">
        <f>SUM(C22:C28)</f>
        <v>18068931</v>
      </c>
      <c r="D21" s="292">
        <f t="shared" ref="D21:H21" si="2">SUM(D22:D28)</f>
        <v>0</v>
      </c>
      <c r="E21" s="292">
        <f t="shared" si="2"/>
        <v>18068931</v>
      </c>
      <c r="F21" s="292">
        <f t="shared" si="2"/>
        <v>18039765.789999999</v>
      </c>
      <c r="G21" s="292">
        <f t="shared" si="2"/>
        <v>17993895.789999999</v>
      </c>
      <c r="H21" s="292">
        <f t="shared" si="2"/>
        <v>29165.210000000894</v>
      </c>
    </row>
    <row r="22" spans="1:8" s="200" customFormat="1" ht="11.4" customHeight="1" x14ac:dyDescent="0.2">
      <c r="A22" s="308"/>
      <c r="B22" s="307" t="s">
        <v>375</v>
      </c>
      <c r="C22" s="289">
        <v>0</v>
      </c>
      <c r="D22" s="289">
        <v>0</v>
      </c>
      <c r="E22" s="289">
        <v>0</v>
      </c>
      <c r="F22" s="289">
        <v>0</v>
      </c>
      <c r="G22" s="289">
        <v>0</v>
      </c>
      <c r="H22" s="289">
        <v>0</v>
      </c>
    </row>
    <row r="23" spans="1:8" s="200" customFormat="1" ht="11.4" customHeight="1" x14ac:dyDescent="0.2">
      <c r="A23" s="308"/>
      <c r="B23" s="307" t="s">
        <v>376</v>
      </c>
      <c r="C23" s="289">
        <v>0</v>
      </c>
      <c r="D23" s="289">
        <v>0</v>
      </c>
      <c r="E23" s="289">
        <v>0</v>
      </c>
      <c r="F23" s="289">
        <v>0</v>
      </c>
      <c r="G23" s="289">
        <v>0</v>
      </c>
      <c r="H23" s="289">
        <v>0</v>
      </c>
    </row>
    <row r="24" spans="1:8" s="200" customFormat="1" ht="11.4" customHeight="1" x14ac:dyDescent="0.2">
      <c r="A24" s="308"/>
      <c r="B24" s="307" t="s">
        <v>377</v>
      </c>
      <c r="C24" s="289">
        <v>0</v>
      </c>
      <c r="D24" s="289">
        <v>0</v>
      </c>
      <c r="E24" s="289">
        <v>0</v>
      </c>
      <c r="F24" s="289">
        <v>0</v>
      </c>
      <c r="G24" s="289">
        <v>0</v>
      </c>
      <c r="H24" s="289">
        <v>0</v>
      </c>
    </row>
    <row r="25" spans="1:8" s="200" customFormat="1" ht="11.4" customHeight="1" x14ac:dyDescent="0.2">
      <c r="A25" s="308"/>
      <c r="B25" s="307" t="s">
        <v>378</v>
      </c>
      <c r="C25" s="289">
        <v>0</v>
      </c>
      <c r="D25" s="289">
        <v>0</v>
      </c>
      <c r="E25" s="289">
        <v>0</v>
      </c>
      <c r="F25" s="289">
        <v>0</v>
      </c>
      <c r="G25" s="289">
        <v>0</v>
      </c>
      <c r="H25" s="289">
        <v>0</v>
      </c>
    </row>
    <row r="26" spans="1:8" s="200" customFormat="1" ht="11.4" customHeight="1" x14ac:dyDescent="0.2">
      <c r="A26" s="308"/>
      <c r="B26" s="307" t="s">
        <v>379</v>
      </c>
      <c r="C26" s="289">
        <v>18068931</v>
      </c>
      <c r="D26" s="289">
        <v>0</v>
      </c>
      <c r="E26" s="289">
        <f>C26+D26</f>
        <v>18068931</v>
      </c>
      <c r="F26" s="289">
        <v>18039765.789999999</v>
      </c>
      <c r="G26" s="289">
        <v>17993895.789999999</v>
      </c>
      <c r="H26" s="324">
        <f>E26-F26</f>
        <v>29165.210000000894</v>
      </c>
    </row>
    <row r="27" spans="1:8" s="200" customFormat="1" ht="11.4" customHeight="1" x14ac:dyDescent="0.2">
      <c r="A27" s="308"/>
      <c r="B27" s="307" t="s">
        <v>380</v>
      </c>
      <c r="C27" s="289">
        <v>0</v>
      </c>
      <c r="D27" s="289">
        <v>0</v>
      </c>
      <c r="E27" s="289">
        <v>0</v>
      </c>
      <c r="F27" s="289">
        <v>0</v>
      </c>
      <c r="G27" s="289">
        <v>0</v>
      </c>
      <c r="H27" s="289">
        <v>0</v>
      </c>
    </row>
    <row r="28" spans="1:8" s="200" customFormat="1" ht="11.4" customHeight="1" x14ac:dyDescent="0.2">
      <c r="A28" s="308"/>
      <c r="B28" s="307" t="s">
        <v>381</v>
      </c>
      <c r="C28" s="289">
        <v>0</v>
      </c>
      <c r="D28" s="289">
        <v>0</v>
      </c>
      <c r="E28" s="289">
        <v>0</v>
      </c>
      <c r="F28" s="289">
        <v>0</v>
      </c>
      <c r="G28" s="289">
        <v>0</v>
      </c>
      <c r="H28" s="289">
        <v>0</v>
      </c>
    </row>
    <row r="29" spans="1:8" s="200" customFormat="1" ht="6.8" customHeight="1" x14ac:dyDescent="0.2">
      <c r="A29" s="308"/>
      <c r="B29" s="307"/>
      <c r="C29" s="325"/>
      <c r="D29" s="325"/>
      <c r="E29" s="325"/>
      <c r="F29" s="325"/>
      <c r="G29" s="325"/>
      <c r="H29" s="325"/>
    </row>
    <row r="30" spans="1:8" s="200" customFormat="1" ht="11.4" customHeight="1" x14ac:dyDescent="0.2">
      <c r="A30" s="492" t="s">
        <v>494</v>
      </c>
      <c r="B30" s="529"/>
      <c r="C30" s="292">
        <f>SUM(C31:C39)</f>
        <v>0</v>
      </c>
      <c r="D30" s="292">
        <f t="shared" ref="D30:G30" si="3">SUM(D31:D39)</f>
        <v>0</v>
      </c>
      <c r="E30" s="292">
        <f t="shared" si="3"/>
        <v>0</v>
      </c>
      <c r="F30" s="292">
        <f t="shared" si="3"/>
        <v>0</v>
      </c>
      <c r="G30" s="292">
        <f t="shared" si="3"/>
        <v>0</v>
      </c>
      <c r="H30" s="323">
        <f>+E30-F30</f>
        <v>0</v>
      </c>
    </row>
    <row r="31" spans="1:8" s="200" customFormat="1" ht="11.4" customHeight="1" x14ac:dyDescent="0.2">
      <c r="A31" s="308"/>
      <c r="B31" s="307" t="s">
        <v>383</v>
      </c>
      <c r="C31" s="289">
        <v>0</v>
      </c>
      <c r="D31" s="289">
        <v>0</v>
      </c>
      <c r="E31" s="289">
        <v>0</v>
      </c>
      <c r="F31" s="289">
        <v>0</v>
      </c>
      <c r="G31" s="289">
        <v>0</v>
      </c>
      <c r="H31" s="289">
        <v>0</v>
      </c>
    </row>
    <row r="32" spans="1:8" s="200" customFormat="1" ht="11.4" customHeight="1" x14ac:dyDescent="0.2">
      <c r="A32" s="308"/>
      <c r="B32" s="307" t="s">
        <v>384</v>
      </c>
      <c r="C32" s="289">
        <v>0</v>
      </c>
      <c r="D32" s="289">
        <v>0</v>
      </c>
      <c r="E32" s="289">
        <v>0</v>
      </c>
      <c r="F32" s="289">
        <v>0</v>
      </c>
      <c r="G32" s="289">
        <v>0</v>
      </c>
      <c r="H32" s="289">
        <v>0</v>
      </c>
    </row>
    <row r="33" spans="1:8" s="200" customFormat="1" ht="11.4" customHeight="1" x14ac:dyDescent="0.2">
      <c r="A33" s="308"/>
      <c r="B33" s="307" t="s">
        <v>385</v>
      </c>
      <c r="C33" s="289">
        <v>0</v>
      </c>
      <c r="D33" s="289">
        <v>0</v>
      </c>
      <c r="E33" s="289">
        <v>0</v>
      </c>
      <c r="F33" s="289">
        <v>0</v>
      </c>
      <c r="G33" s="289">
        <v>0</v>
      </c>
      <c r="H33" s="289">
        <v>0</v>
      </c>
    </row>
    <row r="34" spans="1:8" s="200" customFormat="1" ht="11.4" customHeight="1" x14ac:dyDescent="0.2">
      <c r="A34" s="308"/>
      <c r="B34" s="307" t="s">
        <v>386</v>
      </c>
      <c r="C34" s="289">
        <v>0</v>
      </c>
      <c r="D34" s="289">
        <v>0</v>
      </c>
      <c r="E34" s="289">
        <v>0</v>
      </c>
      <c r="F34" s="289">
        <v>0</v>
      </c>
      <c r="G34" s="289">
        <v>0</v>
      </c>
      <c r="H34" s="289">
        <v>0</v>
      </c>
    </row>
    <row r="35" spans="1:8" s="200" customFormat="1" ht="11.4" customHeight="1" x14ac:dyDescent="0.2">
      <c r="A35" s="308"/>
      <c r="B35" s="307" t="s">
        <v>387</v>
      </c>
      <c r="C35" s="289">
        <v>0</v>
      </c>
      <c r="D35" s="289">
        <v>0</v>
      </c>
      <c r="E35" s="289">
        <v>0</v>
      </c>
      <c r="F35" s="289">
        <v>0</v>
      </c>
      <c r="G35" s="289">
        <v>0</v>
      </c>
      <c r="H35" s="289">
        <v>0</v>
      </c>
    </row>
    <row r="36" spans="1:8" s="200" customFormat="1" ht="11.4" customHeight="1" x14ac:dyDescent="0.2">
      <c r="A36" s="308"/>
      <c r="B36" s="307" t="s">
        <v>388</v>
      </c>
      <c r="C36" s="289">
        <v>0</v>
      </c>
      <c r="D36" s="289">
        <v>0</v>
      </c>
      <c r="E36" s="289">
        <v>0</v>
      </c>
      <c r="F36" s="289">
        <v>0</v>
      </c>
      <c r="G36" s="289">
        <v>0</v>
      </c>
      <c r="H36" s="289">
        <v>0</v>
      </c>
    </row>
    <row r="37" spans="1:8" s="200" customFormat="1" ht="11.4" customHeight="1" x14ac:dyDescent="0.2">
      <c r="A37" s="308"/>
      <c r="B37" s="307" t="s">
        <v>389</v>
      </c>
      <c r="C37" s="289">
        <v>0</v>
      </c>
      <c r="D37" s="289">
        <v>0</v>
      </c>
      <c r="E37" s="289">
        <v>0</v>
      </c>
      <c r="F37" s="289">
        <v>0</v>
      </c>
      <c r="G37" s="289">
        <v>0</v>
      </c>
      <c r="H37" s="289">
        <v>0</v>
      </c>
    </row>
    <row r="38" spans="1:8" s="200" customFormat="1" ht="11.4" customHeight="1" x14ac:dyDescent="0.2">
      <c r="A38" s="308"/>
      <c r="B38" s="307" t="s">
        <v>390</v>
      </c>
      <c r="C38" s="289">
        <v>0</v>
      </c>
      <c r="D38" s="289">
        <v>0</v>
      </c>
      <c r="E38" s="289">
        <v>0</v>
      </c>
      <c r="F38" s="289">
        <v>0</v>
      </c>
      <c r="G38" s="289">
        <v>0</v>
      </c>
      <c r="H38" s="289">
        <v>0</v>
      </c>
    </row>
    <row r="39" spans="1:8" s="200" customFormat="1" ht="11.4" customHeight="1" x14ac:dyDescent="0.2">
      <c r="A39" s="308"/>
      <c r="B39" s="307" t="s">
        <v>391</v>
      </c>
      <c r="C39" s="289">
        <v>0</v>
      </c>
      <c r="D39" s="289">
        <v>0</v>
      </c>
      <c r="E39" s="289">
        <v>0</v>
      </c>
      <c r="F39" s="289">
        <v>0</v>
      </c>
      <c r="G39" s="289">
        <v>0</v>
      </c>
      <c r="H39" s="289">
        <v>0</v>
      </c>
    </row>
    <row r="40" spans="1:8" s="200" customFormat="1" ht="6.8" customHeight="1" x14ac:dyDescent="0.2">
      <c r="A40" s="308"/>
      <c r="B40" s="307"/>
      <c r="C40" s="290"/>
      <c r="D40" s="290"/>
      <c r="E40" s="290"/>
      <c r="F40" s="290"/>
      <c r="G40" s="290"/>
      <c r="H40" s="290"/>
    </row>
    <row r="41" spans="1:8" s="200" customFormat="1" ht="11.4" customHeight="1" x14ac:dyDescent="0.2">
      <c r="A41" s="532" t="s">
        <v>495</v>
      </c>
      <c r="B41" s="534"/>
      <c r="C41" s="292">
        <f>SUM(C42:C45)</f>
        <v>0</v>
      </c>
      <c r="D41" s="292">
        <f t="shared" ref="D41:G41" si="4">SUM(D42:D45)</f>
        <v>0</v>
      </c>
      <c r="E41" s="292">
        <f t="shared" si="4"/>
        <v>0</v>
      </c>
      <c r="F41" s="292">
        <f t="shared" si="4"/>
        <v>0</v>
      </c>
      <c r="G41" s="292">
        <f t="shared" si="4"/>
        <v>0</v>
      </c>
      <c r="H41" s="323">
        <f>+E41-F41</f>
        <v>0</v>
      </c>
    </row>
    <row r="42" spans="1:8" s="200" customFormat="1" ht="11.25" customHeight="1" x14ac:dyDescent="0.2">
      <c r="A42" s="308"/>
      <c r="B42" s="294" t="s">
        <v>393</v>
      </c>
      <c r="C42" s="289">
        <v>0</v>
      </c>
      <c r="D42" s="289">
        <v>0</v>
      </c>
      <c r="E42" s="289">
        <v>0</v>
      </c>
      <c r="F42" s="289">
        <v>0</v>
      </c>
      <c r="G42" s="289">
        <v>0</v>
      </c>
      <c r="H42" s="289">
        <v>0</v>
      </c>
    </row>
    <row r="43" spans="1:8" s="200" customFormat="1" ht="19.55" customHeight="1" x14ac:dyDescent="0.2">
      <c r="A43" s="308"/>
      <c r="B43" s="294" t="s">
        <v>394</v>
      </c>
      <c r="C43" s="289">
        <v>0</v>
      </c>
      <c r="D43" s="289">
        <v>0</v>
      </c>
      <c r="E43" s="289">
        <v>0</v>
      </c>
      <c r="F43" s="289">
        <v>0</v>
      </c>
      <c r="G43" s="289">
        <v>0</v>
      </c>
      <c r="H43" s="289">
        <v>0</v>
      </c>
    </row>
    <row r="44" spans="1:8" s="200" customFormat="1" ht="11.4" customHeight="1" x14ac:dyDescent="0.2">
      <c r="A44" s="308"/>
      <c r="B44" s="307" t="s">
        <v>395</v>
      </c>
      <c r="C44" s="289">
        <v>0</v>
      </c>
      <c r="D44" s="289">
        <v>0</v>
      </c>
      <c r="E44" s="289">
        <v>0</v>
      </c>
      <c r="F44" s="289">
        <v>0</v>
      </c>
      <c r="G44" s="289">
        <v>0</v>
      </c>
      <c r="H44" s="289">
        <v>0</v>
      </c>
    </row>
    <row r="45" spans="1:8" s="200" customFormat="1" ht="11.4" customHeight="1" x14ac:dyDescent="0.2">
      <c r="A45" s="308"/>
      <c r="B45" s="307" t="s">
        <v>396</v>
      </c>
      <c r="C45" s="289">
        <v>0</v>
      </c>
      <c r="D45" s="289">
        <v>0</v>
      </c>
      <c r="E45" s="289">
        <v>0</v>
      </c>
      <c r="F45" s="289">
        <v>0</v>
      </c>
      <c r="G45" s="289">
        <v>0</v>
      </c>
      <c r="H45" s="289">
        <v>0</v>
      </c>
    </row>
    <row r="46" spans="1:8" s="200" customFormat="1" ht="6.8" customHeight="1" x14ac:dyDescent="0.2">
      <c r="A46" s="308"/>
      <c r="B46" s="307"/>
      <c r="C46" s="290"/>
      <c r="D46" s="290"/>
      <c r="E46" s="290"/>
      <c r="F46" s="290"/>
      <c r="G46" s="290"/>
      <c r="H46" s="290"/>
    </row>
    <row r="47" spans="1:8" s="200" customFormat="1" ht="11.4" customHeight="1" x14ac:dyDescent="0.2">
      <c r="A47" s="492" t="s">
        <v>397</v>
      </c>
      <c r="B47" s="529"/>
      <c r="C47" s="295">
        <f>+C48+C58+C67+C78</f>
        <v>64485951</v>
      </c>
      <c r="D47" s="326">
        <f t="shared" ref="D47:G47" si="5">+D48+D58+D67+D78</f>
        <v>1169846.8800000001</v>
      </c>
      <c r="E47" s="295">
        <f t="shared" si="5"/>
        <v>65655797.880000003</v>
      </c>
      <c r="F47" s="295">
        <f t="shared" si="5"/>
        <v>65237001.060000002</v>
      </c>
      <c r="G47" s="295">
        <f t="shared" si="5"/>
        <v>64835836.319999993</v>
      </c>
      <c r="H47" s="327">
        <f>+E47-F47</f>
        <v>418796.8200000003</v>
      </c>
    </row>
    <row r="48" spans="1:8" s="200" customFormat="1" ht="11.4" customHeight="1" x14ac:dyDescent="0.2">
      <c r="A48" s="492" t="s">
        <v>365</v>
      </c>
      <c r="B48" s="529"/>
      <c r="C48" s="292">
        <f>SUM(C49:C56)</f>
        <v>0</v>
      </c>
      <c r="D48" s="292">
        <f t="shared" ref="D48:G48" si="6">SUM(D49:D56)</f>
        <v>0</v>
      </c>
      <c r="E48" s="292">
        <f t="shared" si="6"/>
        <v>0</v>
      </c>
      <c r="F48" s="292">
        <f t="shared" si="6"/>
        <v>0</v>
      </c>
      <c r="G48" s="292">
        <f t="shared" si="6"/>
        <v>0</v>
      </c>
      <c r="H48" s="323">
        <f>+E48-F48</f>
        <v>0</v>
      </c>
    </row>
    <row r="49" spans="1:8" s="200" customFormat="1" ht="11.4" customHeight="1" x14ac:dyDescent="0.2">
      <c r="A49" s="308"/>
      <c r="B49" s="307" t="s">
        <v>366</v>
      </c>
      <c r="C49" s="289">
        <v>0</v>
      </c>
      <c r="D49" s="289">
        <v>0</v>
      </c>
      <c r="E49" s="289">
        <v>0</v>
      </c>
      <c r="F49" s="289">
        <v>0</v>
      </c>
      <c r="G49" s="289">
        <v>0</v>
      </c>
      <c r="H49" s="324">
        <f t="shared" ref="H49:H56" si="7">+E49-F49</f>
        <v>0</v>
      </c>
    </row>
    <row r="50" spans="1:8" s="200" customFormat="1" ht="11.4" customHeight="1" x14ac:dyDescent="0.2">
      <c r="A50" s="308"/>
      <c r="B50" s="307" t="s">
        <v>367</v>
      </c>
      <c r="C50" s="289">
        <v>0</v>
      </c>
      <c r="D50" s="289">
        <v>0</v>
      </c>
      <c r="E50" s="289">
        <v>0</v>
      </c>
      <c r="F50" s="289">
        <v>0</v>
      </c>
      <c r="G50" s="289">
        <v>0</v>
      </c>
      <c r="H50" s="324">
        <f t="shared" si="7"/>
        <v>0</v>
      </c>
    </row>
    <row r="51" spans="1:8" s="200" customFormat="1" ht="11.4" customHeight="1" x14ac:dyDescent="0.2">
      <c r="A51" s="308"/>
      <c r="B51" s="307" t="s">
        <v>368</v>
      </c>
      <c r="C51" s="289">
        <v>0</v>
      </c>
      <c r="D51" s="289">
        <v>0</v>
      </c>
      <c r="E51" s="289">
        <v>0</v>
      </c>
      <c r="F51" s="289">
        <v>0</v>
      </c>
      <c r="G51" s="289">
        <v>0</v>
      </c>
      <c r="H51" s="324">
        <f t="shared" si="7"/>
        <v>0</v>
      </c>
    </row>
    <row r="52" spans="1:8" s="200" customFormat="1" ht="11.4" customHeight="1" x14ac:dyDescent="0.2">
      <c r="A52" s="308"/>
      <c r="B52" s="307" t="s">
        <v>369</v>
      </c>
      <c r="C52" s="289">
        <v>0</v>
      </c>
      <c r="D52" s="289">
        <v>0</v>
      </c>
      <c r="E52" s="289">
        <v>0</v>
      </c>
      <c r="F52" s="289">
        <v>0</v>
      </c>
      <c r="G52" s="289">
        <v>0</v>
      </c>
      <c r="H52" s="324">
        <f t="shared" si="7"/>
        <v>0</v>
      </c>
    </row>
    <row r="53" spans="1:8" s="200" customFormat="1" ht="11.4" customHeight="1" x14ac:dyDescent="0.2">
      <c r="A53" s="308"/>
      <c r="B53" s="307" t="s">
        <v>370</v>
      </c>
      <c r="C53" s="289">
        <v>0</v>
      </c>
      <c r="D53" s="289">
        <v>0</v>
      </c>
      <c r="E53" s="289">
        <v>0</v>
      </c>
      <c r="F53" s="289">
        <v>0</v>
      </c>
      <c r="G53" s="289">
        <v>0</v>
      </c>
      <c r="H53" s="324">
        <f t="shared" si="7"/>
        <v>0</v>
      </c>
    </row>
    <row r="54" spans="1:8" s="200" customFormat="1" ht="11.4" customHeight="1" x14ac:dyDescent="0.2">
      <c r="A54" s="308"/>
      <c r="B54" s="307" t="s">
        <v>371</v>
      </c>
      <c r="C54" s="289">
        <v>0</v>
      </c>
      <c r="D54" s="289">
        <v>0</v>
      </c>
      <c r="E54" s="289">
        <v>0</v>
      </c>
      <c r="F54" s="289">
        <v>0</v>
      </c>
      <c r="G54" s="289">
        <v>0</v>
      </c>
      <c r="H54" s="324">
        <f t="shared" si="7"/>
        <v>0</v>
      </c>
    </row>
    <row r="55" spans="1:8" s="200" customFormat="1" ht="11.4" customHeight="1" x14ac:dyDescent="0.2">
      <c r="A55" s="308"/>
      <c r="B55" s="307" t="s">
        <v>372</v>
      </c>
      <c r="C55" s="289">
        <v>0</v>
      </c>
      <c r="D55" s="289">
        <v>0</v>
      </c>
      <c r="E55" s="289">
        <v>0</v>
      </c>
      <c r="F55" s="289">
        <v>0</v>
      </c>
      <c r="G55" s="289">
        <v>0</v>
      </c>
      <c r="H55" s="324">
        <f t="shared" si="7"/>
        <v>0</v>
      </c>
    </row>
    <row r="56" spans="1:8" s="200" customFormat="1" ht="11.4" customHeight="1" x14ac:dyDescent="0.2">
      <c r="A56" s="308"/>
      <c r="B56" s="307" t="s">
        <v>373</v>
      </c>
      <c r="C56" s="289">
        <v>0</v>
      </c>
      <c r="D56" s="289">
        <v>0</v>
      </c>
      <c r="E56" s="289">
        <v>0</v>
      </c>
      <c r="F56" s="289">
        <v>0</v>
      </c>
      <c r="G56" s="289">
        <v>0</v>
      </c>
      <c r="H56" s="324">
        <f t="shared" si="7"/>
        <v>0</v>
      </c>
    </row>
    <row r="57" spans="1:8" s="200" customFormat="1" ht="6.8" customHeight="1" x14ac:dyDescent="0.2">
      <c r="A57" s="308"/>
      <c r="B57" s="307"/>
      <c r="C57" s="290"/>
      <c r="D57" s="290"/>
      <c r="E57" s="290"/>
      <c r="F57" s="290"/>
      <c r="G57" s="290"/>
      <c r="H57" s="290"/>
    </row>
    <row r="58" spans="1:8" s="200" customFormat="1" ht="11.4" customHeight="1" x14ac:dyDescent="0.2">
      <c r="A58" s="492" t="s">
        <v>374</v>
      </c>
      <c r="B58" s="529"/>
      <c r="C58" s="295">
        <f>SUM(C59:C65)</f>
        <v>64485951</v>
      </c>
      <c r="D58" s="326">
        <f t="shared" ref="D58:G58" si="8">SUM(D59:D65)</f>
        <v>1169846.8800000001</v>
      </c>
      <c r="E58" s="295">
        <f>SUM(E59:E65)</f>
        <v>65655797.880000003</v>
      </c>
      <c r="F58" s="295">
        <f t="shared" si="8"/>
        <v>65237001.060000002</v>
      </c>
      <c r="G58" s="295">
        <f t="shared" si="8"/>
        <v>64835836.319999993</v>
      </c>
      <c r="H58" s="327">
        <f>+E58-F58</f>
        <v>418796.8200000003</v>
      </c>
    </row>
    <row r="59" spans="1:8" s="200" customFormat="1" ht="11.4" customHeight="1" x14ac:dyDescent="0.2">
      <c r="A59" s="308"/>
      <c r="B59" s="307" t="s">
        <v>375</v>
      </c>
      <c r="C59" s="289">
        <v>0</v>
      </c>
      <c r="D59" s="289">
        <v>0</v>
      </c>
      <c r="E59" s="289">
        <v>0</v>
      </c>
      <c r="F59" s="289">
        <v>0</v>
      </c>
      <c r="G59" s="289">
        <v>0</v>
      </c>
      <c r="H59" s="324">
        <f t="shared" ref="H59:H65" si="9">+E59-F59</f>
        <v>0</v>
      </c>
    </row>
    <row r="60" spans="1:8" s="200" customFormat="1" ht="11.4" customHeight="1" x14ac:dyDescent="0.2">
      <c r="A60" s="308"/>
      <c r="B60" s="307" t="s">
        <v>376</v>
      </c>
      <c r="C60" s="289">
        <v>0</v>
      </c>
      <c r="D60" s="289">
        <v>0</v>
      </c>
      <c r="E60" s="289">
        <v>0</v>
      </c>
      <c r="F60" s="289">
        <v>0</v>
      </c>
      <c r="G60" s="289">
        <v>0</v>
      </c>
      <c r="H60" s="324">
        <f t="shared" si="9"/>
        <v>0</v>
      </c>
    </row>
    <row r="61" spans="1:8" s="200" customFormat="1" ht="11.4" customHeight="1" x14ac:dyDescent="0.2">
      <c r="A61" s="308"/>
      <c r="B61" s="307" t="s">
        <v>377</v>
      </c>
      <c r="C61" s="289">
        <v>0</v>
      </c>
      <c r="D61" s="289">
        <v>0</v>
      </c>
      <c r="E61" s="289">
        <v>0</v>
      </c>
      <c r="F61" s="289">
        <v>0</v>
      </c>
      <c r="G61" s="289">
        <v>0</v>
      </c>
      <c r="H61" s="324">
        <f t="shared" si="9"/>
        <v>0</v>
      </c>
    </row>
    <row r="62" spans="1:8" s="200" customFormat="1" ht="11.4" customHeight="1" x14ac:dyDescent="0.2">
      <c r="A62" s="308"/>
      <c r="B62" s="307" t="s">
        <v>378</v>
      </c>
      <c r="C62" s="289">
        <v>0</v>
      </c>
      <c r="D62" s="289">
        <v>0</v>
      </c>
      <c r="E62" s="289">
        <v>0</v>
      </c>
      <c r="F62" s="289">
        <v>0</v>
      </c>
      <c r="G62" s="289">
        <v>0</v>
      </c>
      <c r="H62" s="324">
        <f t="shared" si="9"/>
        <v>0</v>
      </c>
    </row>
    <row r="63" spans="1:8" s="200" customFormat="1" ht="11.4" customHeight="1" x14ac:dyDescent="0.2">
      <c r="A63" s="308"/>
      <c r="B63" s="307" t="s">
        <v>379</v>
      </c>
      <c r="C63" s="289">
        <v>64485951</v>
      </c>
      <c r="D63" s="289">
        <v>1169846.8800000001</v>
      </c>
      <c r="E63" s="289">
        <f>C63+D63</f>
        <v>65655797.880000003</v>
      </c>
      <c r="F63" s="289">
        <v>65237001.060000002</v>
      </c>
      <c r="G63" s="289">
        <v>64835836.319999993</v>
      </c>
      <c r="H63" s="324">
        <f>E63-F63</f>
        <v>418796.8200000003</v>
      </c>
    </row>
    <row r="64" spans="1:8" s="200" customFormat="1" ht="11.4" customHeight="1" x14ac:dyDescent="0.2">
      <c r="A64" s="308"/>
      <c r="B64" s="307" t="s">
        <v>380</v>
      </c>
      <c r="C64" s="289">
        <v>0</v>
      </c>
      <c r="D64" s="289">
        <v>0</v>
      </c>
      <c r="E64" s="289">
        <v>0</v>
      </c>
      <c r="F64" s="289">
        <v>0</v>
      </c>
      <c r="G64" s="289">
        <v>0</v>
      </c>
      <c r="H64" s="324">
        <f t="shared" si="9"/>
        <v>0</v>
      </c>
    </row>
    <row r="65" spans="1:8" s="200" customFormat="1" ht="11.4" customHeight="1" x14ac:dyDescent="0.2">
      <c r="A65" s="308"/>
      <c r="B65" s="307" t="s">
        <v>381</v>
      </c>
      <c r="C65" s="289">
        <v>0</v>
      </c>
      <c r="D65" s="289">
        <v>0</v>
      </c>
      <c r="E65" s="289">
        <v>0</v>
      </c>
      <c r="F65" s="289">
        <v>0</v>
      </c>
      <c r="G65" s="289">
        <v>0</v>
      </c>
      <c r="H65" s="324">
        <f t="shared" si="9"/>
        <v>0</v>
      </c>
    </row>
    <row r="66" spans="1:8" s="200" customFormat="1" ht="5.95" customHeight="1" x14ac:dyDescent="0.2">
      <c r="A66" s="308"/>
      <c r="B66" s="307"/>
      <c r="C66" s="290"/>
      <c r="D66" s="290"/>
      <c r="E66" s="290"/>
      <c r="F66" s="290"/>
      <c r="G66" s="290"/>
      <c r="H66" s="290"/>
    </row>
    <row r="67" spans="1:8" s="200" customFormat="1" ht="11.4" customHeight="1" x14ac:dyDescent="0.2">
      <c r="A67" s="492" t="s">
        <v>382</v>
      </c>
      <c r="B67" s="529"/>
      <c r="C67" s="292">
        <f>SUM(C68:C76)</f>
        <v>0</v>
      </c>
      <c r="D67" s="292">
        <f t="shared" ref="D67:G67" si="10">SUM(D68:D76)</f>
        <v>0</v>
      </c>
      <c r="E67" s="292">
        <f t="shared" si="10"/>
        <v>0</v>
      </c>
      <c r="F67" s="292">
        <f t="shared" si="10"/>
        <v>0</v>
      </c>
      <c r="G67" s="292">
        <f t="shared" si="10"/>
        <v>0</v>
      </c>
      <c r="H67" s="323">
        <f>+E67-F67</f>
        <v>0</v>
      </c>
    </row>
    <row r="68" spans="1:8" s="200" customFormat="1" ht="11.4" customHeight="1" x14ac:dyDescent="0.2">
      <c r="A68" s="308"/>
      <c r="B68" s="307" t="s">
        <v>383</v>
      </c>
      <c r="C68" s="289">
        <v>0</v>
      </c>
      <c r="D68" s="289">
        <v>0</v>
      </c>
      <c r="E68" s="289">
        <v>0</v>
      </c>
      <c r="F68" s="289">
        <v>0</v>
      </c>
      <c r="G68" s="289">
        <v>0</v>
      </c>
      <c r="H68" s="324">
        <f t="shared" ref="H68:H76" si="11">+E68-F68</f>
        <v>0</v>
      </c>
    </row>
    <row r="69" spans="1:8" s="200" customFormat="1" ht="11.4" customHeight="1" x14ac:dyDescent="0.2">
      <c r="A69" s="308"/>
      <c r="B69" s="307" t="s">
        <v>384</v>
      </c>
      <c r="C69" s="289">
        <v>0</v>
      </c>
      <c r="D69" s="289">
        <v>0</v>
      </c>
      <c r="E69" s="289">
        <v>0</v>
      </c>
      <c r="F69" s="289">
        <v>0</v>
      </c>
      <c r="G69" s="289">
        <v>0</v>
      </c>
      <c r="H69" s="324">
        <f t="shared" si="11"/>
        <v>0</v>
      </c>
    </row>
    <row r="70" spans="1:8" s="200" customFormat="1" ht="11.4" customHeight="1" x14ac:dyDescent="0.2">
      <c r="A70" s="308"/>
      <c r="B70" s="307" t="s">
        <v>385</v>
      </c>
      <c r="C70" s="289">
        <v>0</v>
      </c>
      <c r="D70" s="289">
        <v>0</v>
      </c>
      <c r="E70" s="289">
        <v>0</v>
      </c>
      <c r="F70" s="289">
        <v>0</v>
      </c>
      <c r="G70" s="289">
        <v>0</v>
      </c>
      <c r="H70" s="324">
        <f t="shared" si="11"/>
        <v>0</v>
      </c>
    </row>
    <row r="71" spans="1:8" s="200" customFormat="1" ht="11.4" customHeight="1" x14ac:dyDescent="0.2">
      <c r="A71" s="308"/>
      <c r="B71" s="307" t="s">
        <v>386</v>
      </c>
      <c r="C71" s="289">
        <v>0</v>
      </c>
      <c r="D71" s="289">
        <v>0</v>
      </c>
      <c r="E71" s="289">
        <v>0</v>
      </c>
      <c r="F71" s="289">
        <v>0</v>
      </c>
      <c r="G71" s="289">
        <v>0</v>
      </c>
      <c r="H71" s="324">
        <f t="shared" si="11"/>
        <v>0</v>
      </c>
    </row>
    <row r="72" spans="1:8" s="200" customFormat="1" ht="11.4" customHeight="1" x14ac:dyDescent="0.2">
      <c r="A72" s="308"/>
      <c r="B72" s="307" t="s">
        <v>387</v>
      </c>
      <c r="C72" s="289">
        <v>0</v>
      </c>
      <c r="D72" s="289">
        <v>0</v>
      </c>
      <c r="E72" s="289">
        <v>0</v>
      </c>
      <c r="F72" s="289">
        <v>0</v>
      </c>
      <c r="G72" s="289">
        <v>0</v>
      </c>
      <c r="H72" s="324">
        <f t="shared" si="11"/>
        <v>0</v>
      </c>
    </row>
    <row r="73" spans="1:8" s="200" customFormat="1" ht="11.4" customHeight="1" x14ac:dyDescent="0.2">
      <c r="A73" s="308"/>
      <c r="B73" s="307" t="s">
        <v>388</v>
      </c>
      <c r="C73" s="289">
        <v>0</v>
      </c>
      <c r="D73" s="289">
        <v>0</v>
      </c>
      <c r="E73" s="289">
        <v>0</v>
      </c>
      <c r="F73" s="289">
        <v>0</v>
      </c>
      <c r="G73" s="289">
        <v>0</v>
      </c>
      <c r="H73" s="324">
        <f t="shared" si="11"/>
        <v>0</v>
      </c>
    </row>
    <row r="74" spans="1:8" s="200" customFormat="1" ht="11.4" customHeight="1" x14ac:dyDescent="0.2">
      <c r="A74" s="308"/>
      <c r="B74" s="307" t="s">
        <v>389</v>
      </c>
      <c r="C74" s="289">
        <v>0</v>
      </c>
      <c r="D74" s="289">
        <v>0</v>
      </c>
      <c r="E74" s="289">
        <v>0</v>
      </c>
      <c r="F74" s="289">
        <v>0</v>
      </c>
      <c r="G74" s="289">
        <v>0</v>
      </c>
      <c r="H74" s="324">
        <f t="shared" si="11"/>
        <v>0</v>
      </c>
    </row>
    <row r="75" spans="1:8" s="200" customFormat="1" ht="11.4" customHeight="1" x14ac:dyDescent="0.2">
      <c r="A75" s="308"/>
      <c r="B75" s="307" t="s">
        <v>390</v>
      </c>
      <c r="C75" s="289">
        <v>0</v>
      </c>
      <c r="D75" s="289">
        <v>0</v>
      </c>
      <c r="E75" s="289">
        <v>0</v>
      </c>
      <c r="F75" s="289">
        <v>0</v>
      </c>
      <c r="G75" s="289">
        <v>0</v>
      </c>
      <c r="H75" s="324">
        <f t="shared" si="11"/>
        <v>0</v>
      </c>
    </row>
    <row r="76" spans="1:8" s="200" customFormat="1" ht="11.4" customHeight="1" x14ac:dyDescent="0.2">
      <c r="A76" s="308"/>
      <c r="B76" s="307" t="s">
        <v>391</v>
      </c>
      <c r="C76" s="289">
        <v>0</v>
      </c>
      <c r="D76" s="289">
        <v>0</v>
      </c>
      <c r="E76" s="289">
        <v>0</v>
      </c>
      <c r="F76" s="289">
        <v>0</v>
      </c>
      <c r="G76" s="289">
        <v>0</v>
      </c>
      <c r="H76" s="324">
        <f t="shared" si="11"/>
        <v>0</v>
      </c>
    </row>
    <row r="77" spans="1:8" s="200" customFormat="1" ht="7.5" customHeight="1" x14ac:dyDescent="0.2">
      <c r="A77" s="308"/>
      <c r="B77" s="307"/>
      <c r="C77" s="290"/>
      <c r="D77" s="290"/>
      <c r="E77" s="290"/>
      <c r="F77" s="290"/>
      <c r="G77" s="290"/>
      <c r="H77" s="290"/>
    </row>
    <row r="78" spans="1:8" s="200" customFormat="1" ht="11.4" customHeight="1" x14ac:dyDescent="0.2">
      <c r="A78" s="532" t="s">
        <v>392</v>
      </c>
      <c r="B78" s="534"/>
      <c r="C78" s="292">
        <f>SUM(C79:C82)</f>
        <v>0</v>
      </c>
      <c r="D78" s="292">
        <f t="shared" ref="D78:G78" si="12">SUM(D79:D82)</f>
        <v>0</v>
      </c>
      <c r="E78" s="292">
        <f t="shared" si="12"/>
        <v>0</v>
      </c>
      <c r="F78" s="292">
        <f t="shared" si="12"/>
        <v>0</v>
      </c>
      <c r="G78" s="292">
        <f t="shared" si="12"/>
        <v>0</v>
      </c>
      <c r="H78" s="323">
        <f>+E78-F78</f>
        <v>0</v>
      </c>
    </row>
    <row r="79" spans="1:8" s="200" customFormat="1" ht="19.55" customHeight="1" x14ac:dyDescent="0.2">
      <c r="A79" s="308"/>
      <c r="B79" s="294" t="s">
        <v>393</v>
      </c>
      <c r="C79" s="289">
        <v>0</v>
      </c>
      <c r="D79" s="289">
        <v>0</v>
      </c>
      <c r="E79" s="289">
        <v>0</v>
      </c>
      <c r="F79" s="289">
        <v>0</v>
      </c>
      <c r="G79" s="289">
        <v>0</v>
      </c>
      <c r="H79" s="324">
        <f t="shared" ref="H79:H82" si="13">+E79-F79</f>
        <v>0</v>
      </c>
    </row>
    <row r="80" spans="1:8" s="200" customFormat="1" ht="20.25" customHeight="1" x14ac:dyDescent="0.2">
      <c r="A80" s="308"/>
      <c r="B80" s="294" t="s">
        <v>394</v>
      </c>
      <c r="C80" s="289">
        <v>0</v>
      </c>
      <c r="D80" s="289">
        <v>0</v>
      </c>
      <c r="E80" s="289">
        <v>0</v>
      </c>
      <c r="F80" s="289">
        <v>0</v>
      </c>
      <c r="G80" s="289">
        <v>0</v>
      </c>
      <c r="H80" s="324">
        <f t="shared" si="13"/>
        <v>0</v>
      </c>
    </row>
    <row r="81" spans="1:10" s="200" customFormat="1" ht="11.4" customHeight="1" x14ac:dyDescent="0.2">
      <c r="A81" s="308"/>
      <c r="B81" s="294" t="s">
        <v>395</v>
      </c>
      <c r="C81" s="289">
        <v>0</v>
      </c>
      <c r="D81" s="289">
        <v>0</v>
      </c>
      <c r="E81" s="289">
        <v>0</v>
      </c>
      <c r="F81" s="289">
        <v>0</v>
      </c>
      <c r="G81" s="289">
        <v>0</v>
      </c>
      <c r="H81" s="324">
        <f t="shared" si="13"/>
        <v>0</v>
      </c>
    </row>
    <row r="82" spans="1:10" s="200" customFormat="1" ht="11.4" customHeight="1" x14ac:dyDescent="0.2">
      <c r="A82" s="308"/>
      <c r="B82" s="307" t="s">
        <v>396</v>
      </c>
      <c r="C82" s="289">
        <v>0</v>
      </c>
      <c r="D82" s="289">
        <v>0</v>
      </c>
      <c r="E82" s="289">
        <v>0</v>
      </c>
      <c r="F82" s="289">
        <v>0</v>
      </c>
      <c r="G82" s="289">
        <v>0</v>
      </c>
      <c r="H82" s="324">
        <f t="shared" si="13"/>
        <v>0</v>
      </c>
    </row>
    <row r="83" spans="1:10" s="200" customFormat="1" ht="4.5999999999999996" customHeight="1" x14ac:dyDescent="0.2">
      <c r="A83" s="308"/>
      <c r="B83" s="307"/>
      <c r="C83" s="290"/>
      <c r="D83" s="290"/>
      <c r="E83" s="290"/>
      <c r="F83" s="290"/>
      <c r="G83" s="290"/>
      <c r="H83" s="290"/>
    </row>
    <row r="84" spans="1:10" s="200" customFormat="1" ht="12.6" customHeight="1" x14ac:dyDescent="0.2">
      <c r="A84" s="492" t="s">
        <v>359</v>
      </c>
      <c r="B84" s="529"/>
      <c r="C84" s="331">
        <f>+C10+C47</f>
        <v>82554882</v>
      </c>
      <c r="D84" s="331">
        <f t="shared" ref="D84:G84" si="14">+D10+D47</f>
        <v>1169846.8800000001</v>
      </c>
      <c r="E84" s="331">
        <f t="shared" si="14"/>
        <v>83724728.879999995</v>
      </c>
      <c r="F84" s="331">
        <f t="shared" si="14"/>
        <v>83276766.849999994</v>
      </c>
      <c r="G84" s="331">
        <f t="shared" si="14"/>
        <v>82829732.109999985</v>
      </c>
      <c r="H84" s="332">
        <f>+E84-F84</f>
        <v>447962.03000000119</v>
      </c>
    </row>
    <row r="85" spans="1:10" s="200" customFormat="1" ht="4.5999999999999996" customHeight="1" thickBot="1" x14ac:dyDescent="0.25">
      <c r="A85" s="299"/>
      <c r="B85" s="328"/>
      <c r="C85" s="329"/>
      <c r="D85" s="329"/>
      <c r="E85" s="329"/>
      <c r="F85" s="329"/>
      <c r="G85" s="329"/>
      <c r="H85" s="330"/>
    </row>
    <row r="86" spans="1:10" s="200" customFormat="1" ht="48.75" customHeight="1" x14ac:dyDescent="0.2">
      <c r="B86" s="158"/>
      <c r="C86" s="158"/>
      <c r="D86" s="158"/>
      <c r="E86" s="158"/>
      <c r="F86" s="158"/>
      <c r="G86" s="158"/>
      <c r="H86" s="297"/>
      <c r="I86" s="158"/>
      <c r="J86" s="158"/>
    </row>
    <row r="87" spans="1:10" x14ac:dyDescent="0.25">
      <c r="B87" s="103"/>
      <c r="C87" s="103"/>
      <c r="D87" s="103"/>
      <c r="E87" s="103"/>
      <c r="F87" s="103"/>
      <c r="G87" s="103"/>
      <c r="H87" s="183"/>
      <c r="I87" s="103"/>
      <c r="J87" s="4"/>
    </row>
    <row r="88" spans="1:10" x14ac:dyDescent="0.25">
      <c r="A88" s="32"/>
      <c r="B88" s="121"/>
      <c r="C88" s="103"/>
      <c r="D88" s="103"/>
      <c r="E88" s="104"/>
      <c r="F88" s="104"/>
      <c r="G88" s="122"/>
      <c r="H88" s="183"/>
      <c r="I88" s="103"/>
      <c r="J88" s="4"/>
    </row>
    <row r="89" spans="1:10" x14ac:dyDescent="0.25">
      <c r="A89" s="32"/>
      <c r="B89" s="121"/>
      <c r="C89" s="103"/>
      <c r="D89" s="103"/>
      <c r="E89" s="104"/>
      <c r="F89" s="104"/>
      <c r="G89" s="122"/>
      <c r="H89" s="183"/>
      <c r="I89" s="103"/>
      <c r="J89" s="4"/>
    </row>
    <row r="90" spans="1:10" x14ac:dyDescent="0.25">
      <c r="A90" s="32"/>
      <c r="B90" s="120"/>
      <c r="C90" s="120"/>
      <c r="D90" s="102"/>
      <c r="E90" s="102"/>
      <c r="F90" s="102"/>
      <c r="G90" s="120"/>
      <c r="H90" s="182"/>
      <c r="I90" s="101"/>
      <c r="J90" s="4"/>
    </row>
    <row r="91" spans="1:10" x14ac:dyDescent="0.25">
      <c r="A91" s="32"/>
      <c r="B91" s="120"/>
      <c r="C91" s="120"/>
      <c r="D91" s="102"/>
      <c r="E91" s="102"/>
      <c r="F91" s="102"/>
      <c r="G91" s="120"/>
      <c r="H91" s="182"/>
      <c r="I91" s="101"/>
      <c r="J91" s="4"/>
    </row>
    <row r="92" spans="1:10" x14ac:dyDescent="0.25">
      <c r="A92" s="34"/>
      <c r="B92" s="68"/>
      <c r="C92" s="34"/>
      <c r="D92" s="67"/>
      <c r="E92" s="67"/>
      <c r="F92" s="67"/>
      <c r="G92" s="34"/>
      <c r="H92" s="149"/>
      <c r="I92" s="65"/>
    </row>
    <row r="93" spans="1:10" x14ac:dyDescent="0.25">
      <c r="A93" s="32"/>
      <c r="B93" s="32"/>
      <c r="C93" s="32"/>
      <c r="E93" s="33"/>
      <c r="F93" s="33"/>
      <c r="G93" s="32"/>
    </row>
    <row r="94" spans="1:10" x14ac:dyDescent="0.25">
      <c r="A94" s="32"/>
      <c r="B94" s="32"/>
      <c r="C94" s="32"/>
      <c r="E94" s="33"/>
      <c r="F94" s="33"/>
      <c r="G94" s="32"/>
    </row>
  </sheetData>
  <mergeCells count="15">
    <mergeCell ref="A7:B8"/>
    <mergeCell ref="C7:G7"/>
    <mergeCell ref="H7:H8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52" right="0.17" top="0.41" bottom="0.19685039370078741" header="0.37" footer="0.15748031496062992"/>
  <pageSetup scale="74" fitToHeight="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49"/>
  <sheetViews>
    <sheetView zoomScale="130" zoomScaleNormal="130" workbookViewId="0">
      <selection activeCell="D2" sqref="D2"/>
    </sheetView>
  </sheetViews>
  <sheetFormatPr baseColWidth="10" defaultRowHeight="14.3" x14ac:dyDescent="0.25"/>
  <cols>
    <col min="1" max="1" width="1.125" customWidth="1"/>
    <col min="2" max="2" width="40.375" style="2" customWidth="1"/>
    <col min="3" max="7" width="12.25" customWidth="1"/>
    <col min="8" max="8" width="12.375" customWidth="1"/>
    <col min="9" max="9" width="12.25" customWidth="1"/>
  </cols>
  <sheetData>
    <row r="1" spans="2:9" x14ac:dyDescent="0.25">
      <c r="B1" s="93"/>
      <c r="C1" s="36"/>
      <c r="D1" s="94" t="s">
        <v>499</v>
      </c>
      <c r="E1" s="36"/>
      <c r="F1" s="36"/>
      <c r="G1" s="36"/>
      <c r="H1" s="21"/>
    </row>
    <row r="2" spans="2:9" x14ac:dyDescent="0.25">
      <c r="B2" s="412"/>
      <c r="C2" s="410"/>
      <c r="D2" s="413" t="s">
        <v>426</v>
      </c>
      <c r="E2" s="410"/>
      <c r="F2" s="410"/>
      <c r="G2" s="410"/>
      <c r="H2" s="414"/>
    </row>
    <row r="3" spans="2:9" s="72" customFormat="1" ht="11.55" x14ac:dyDescent="0.2">
      <c r="B3" s="506" t="s">
        <v>417</v>
      </c>
      <c r="C3" s="507"/>
      <c r="D3" s="507"/>
      <c r="E3" s="507"/>
      <c r="F3" s="507"/>
      <c r="G3" s="507"/>
      <c r="H3" s="508"/>
    </row>
    <row r="4" spans="2:9" s="72" customFormat="1" ht="12.1" customHeight="1" x14ac:dyDescent="0.2">
      <c r="B4" s="506" t="s">
        <v>398</v>
      </c>
      <c r="C4" s="507"/>
      <c r="D4" s="507"/>
      <c r="E4" s="507"/>
      <c r="F4" s="507"/>
      <c r="G4" s="507"/>
      <c r="H4" s="508"/>
    </row>
    <row r="5" spans="2:9" s="72" customFormat="1" ht="12.1" customHeight="1" x14ac:dyDescent="0.2">
      <c r="B5" s="506" t="s">
        <v>469</v>
      </c>
      <c r="C5" s="507"/>
      <c r="D5" s="507"/>
      <c r="E5" s="507"/>
      <c r="F5" s="507"/>
      <c r="G5" s="507"/>
      <c r="H5" s="508"/>
    </row>
    <row r="6" spans="2:9" s="72" customFormat="1" ht="12.1" customHeight="1" thickBot="1" x14ac:dyDescent="0.25">
      <c r="B6" s="501" t="s">
        <v>0</v>
      </c>
      <c r="C6" s="509"/>
      <c r="D6" s="509"/>
      <c r="E6" s="509"/>
      <c r="F6" s="509"/>
      <c r="G6" s="509"/>
      <c r="H6" s="502"/>
    </row>
    <row r="7" spans="2:9" s="72" customFormat="1" ht="12.25" thickBot="1" x14ac:dyDescent="0.25">
      <c r="B7" s="432" t="s">
        <v>1</v>
      </c>
      <c r="C7" s="535" t="s">
        <v>280</v>
      </c>
      <c r="D7" s="536"/>
      <c r="E7" s="536"/>
      <c r="F7" s="536"/>
      <c r="G7" s="537"/>
      <c r="H7" s="432" t="s">
        <v>281</v>
      </c>
    </row>
    <row r="8" spans="2:9" s="72" customFormat="1" ht="23.8" thickBot="1" x14ac:dyDescent="0.25">
      <c r="B8" s="433"/>
      <c r="C8" s="310" t="s">
        <v>176</v>
      </c>
      <c r="D8" s="310" t="s">
        <v>282</v>
      </c>
      <c r="E8" s="310" t="s">
        <v>283</v>
      </c>
      <c r="F8" s="310" t="s">
        <v>399</v>
      </c>
      <c r="G8" s="310" t="s">
        <v>193</v>
      </c>
      <c r="H8" s="433"/>
    </row>
    <row r="9" spans="2:9" s="72" customFormat="1" ht="10.55" customHeight="1" x14ac:dyDescent="0.2">
      <c r="B9" s="351"/>
      <c r="C9" s="334"/>
      <c r="D9" s="352"/>
      <c r="E9" s="352"/>
      <c r="F9" s="352"/>
      <c r="G9" s="352"/>
      <c r="H9" s="353"/>
    </row>
    <row r="10" spans="2:9" s="72" customFormat="1" ht="12.75" customHeight="1" x14ac:dyDescent="0.2">
      <c r="B10" s="333" t="s">
        <v>400</v>
      </c>
      <c r="C10" s="334">
        <f>+C11+C12+C13+C16+C17+C20</f>
        <v>8228117.8700000001</v>
      </c>
      <c r="D10" s="335">
        <f t="shared" ref="D10:G10" si="0">+D11+D12+D13+D16+D17+D20</f>
        <v>0</v>
      </c>
      <c r="E10" s="334">
        <f t="shared" si="0"/>
        <v>8228117.8700000001</v>
      </c>
      <c r="F10" s="334">
        <f t="shared" si="0"/>
        <v>8199971.5999999996</v>
      </c>
      <c r="G10" s="334">
        <f t="shared" si="0"/>
        <v>8199971.5999999996</v>
      </c>
      <c r="H10" s="334">
        <f t="shared" ref="H10:H12" si="1">+E10-F10</f>
        <v>28146.270000000484</v>
      </c>
      <c r="I10" s="336"/>
    </row>
    <row r="11" spans="2:9" s="72" customFormat="1" ht="12.75" customHeight="1" x14ac:dyDescent="0.2">
      <c r="B11" s="309" t="s">
        <v>401</v>
      </c>
      <c r="C11" s="337">
        <v>8228117.8700000001</v>
      </c>
      <c r="D11" s="337">
        <v>0</v>
      </c>
      <c r="E11" s="337">
        <f>C11+D11</f>
        <v>8228117.8700000001</v>
      </c>
      <c r="F11" s="337">
        <v>8199971.5999999996</v>
      </c>
      <c r="G11" s="337">
        <v>8199971.5999999996</v>
      </c>
      <c r="H11" s="338">
        <v>28146.270000000019</v>
      </c>
      <c r="I11" s="339"/>
    </row>
    <row r="12" spans="2:9" s="72" customFormat="1" ht="12.75" customHeight="1" x14ac:dyDescent="0.2">
      <c r="B12" s="309" t="s">
        <v>402</v>
      </c>
      <c r="C12" s="337">
        <v>0</v>
      </c>
      <c r="D12" s="337">
        <v>0</v>
      </c>
      <c r="E12" s="337">
        <v>0</v>
      </c>
      <c r="F12" s="337">
        <v>0</v>
      </c>
      <c r="G12" s="337">
        <v>0</v>
      </c>
      <c r="H12" s="338">
        <f t="shared" si="1"/>
        <v>0</v>
      </c>
      <c r="I12" s="339"/>
    </row>
    <row r="13" spans="2:9" s="72" customFormat="1" ht="12.75" customHeight="1" x14ac:dyDescent="0.2">
      <c r="B13" s="309" t="s">
        <v>403</v>
      </c>
      <c r="C13" s="337">
        <f>+C14+C15</f>
        <v>0</v>
      </c>
      <c r="D13" s="337">
        <f t="shared" ref="D13:G13" si="2">+D14+D15</f>
        <v>0</v>
      </c>
      <c r="E13" s="337">
        <f t="shared" si="2"/>
        <v>0</v>
      </c>
      <c r="F13" s="337">
        <f t="shared" si="2"/>
        <v>0</v>
      </c>
      <c r="G13" s="337">
        <f t="shared" si="2"/>
        <v>0</v>
      </c>
      <c r="H13" s="337">
        <f>+E13-F13</f>
        <v>0</v>
      </c>
      <c r="I13" s="339"/>
    </row>
    <row r="14" spans="2:9" s="72" customFormat="1" ht="12.75" customHeight="1" x14ac:dyDescent="0.2">
      <c r="B14" s="309" t="s">
        <v>404</v>
      </c>
      <c r="C14" s="337">
        <v>0</v>
      </c>
      <c r="D14" s="337">
        <v>0</v>
      </c>
      <c r="E14" s="337">
        <v>0</v>
      </c>
      <c r="F14" s="337">
        <v>0</v>
      </c>
      <c r="G14" s="337">
        <v>0</v>
      </c>
      <c r="H14" s="337">
        <f t="shared" ref="H14:H20" si="3">+E14-F14</f>
        <v>0</v>
      </c>
      <c r="I14" s="339"/>
    </row>
    <row r="15" spans="2:9" s="72" customFormat="1" ht="12.75" customHeight="1" x14ac:dyDescent="0.2">
      <c r="B15" s="309" t="s">
        <v>405</v>
      </c>
      <c r="C15" s="337">
        <v>0</v>
      </c>
      <c r="D15" s="337">
        <v>0</v>
      </c>
      <c r="E15" s="337">
        <v>0</v>
      </c>
      <c r="F15" s="337">
        <v>0</v>
      </c>
      <c r="G15" s="337">
        <v>0</v>
      </c>
      <c r="H15" s="337">
        <f t="shared" si="3"/>
        <v>0</v>
      </c>
      <c r="I15" s="339"/>
    </row>
    <row r="16" spans="2:9" s="72" customFormat="1" ht="12.75" customHeight="1" x14ac:dyDescent="0.2">
      <c r="B16" s="309" t="s">
        <v>406</v>
      </c>
      <c r="C16" s="337">
        <v>0</v>
      </c>
      <c r="D16" s="337">
        <v>0</v>
      </c>
      <c r="E16" s="337">
        <v>0</v>
      </c>
      <c r="F16" s="337">
        <v>0</v>
      </c>
      <c r="G16" s="337">
        <v>0</v>
      </c>
      <c r="H16" s="337">
        <f t="shared" si="3"/>
        <v>0</v>
      </c>
      <c r="I16" s="339"/>
    </row>
    <row r="17" spans="2:10" s="72" customFormat="1" ht="21.1" customHeight="1" x14ac:dyDescent="0.2">
      <c r="B17" s="309" t="s">
        <v>407</v>
      </c>
      <c r="C17" s="337">
        <f>+C18+C19</f>
        <v>0</v>
      </c>
      <c r="D17" s="337">
        <f t="shared" ref="D17:G17" si="4">+D18+D19</f>
        <v>0</v>
      </c>
      <c r="E17" s="337">
        <f t="shared" si="4"/>
        <v>0</v>
      </c>
      <c r="F17" s="337">
        <f t="shared" si="4"/>
        <v>0</v>
      </c>
      <c r="G17" s="337">
        <f t="shared" si="4"/>
        <v>0</v>
      </c>
      <c r="H17" s="337">
        <f t="shared" si="3"/>
        <v>0</v>
      </c>
      <c r="I17" s="339"/>
    </row>
    <row r="18" spans="2:10" s="72" customFormat="1" ht="12.75" customHeight="1" x14ac:dyDescent="0.2">
      <c r="B18" s="309" t="s">
        <v>408</v>
      </c>
      <c r="C18" s="337">
        <v>0</v>
      </c>
      <c r="D18" s="337">
        <v>0</v>
      </c>
      <c r="E18" s="337">
        <v>0</v>
      </c>
      <c r="F18" s="337">
        <v>0</v>
      </c>
      <c r="G18" s="337">
        <v>0</v>
      </c>
      <c r="H18" s="337">
        <f t="shared" si="3"/>
        <v>0</v>
      </c>
      <c r="I18" s="339"/>
    </row>
    <row r="19" spans="2:10" s="72" customFormat="1" ht="12.75" customHeight="1" x14ac:dyDescent="0.2">
      <c r="B19" s="309" t="s">
        <v>409</v>
      </c>
      <c r="C19" s="337">
        <v>0</v>
      </c>
      <c r="D19" s="337">
        <v>0</v>
      </c>
      <c r="E19" s="337">
        <v>0</v>
      </c>
      <c r="F19" s="337">
        <v>0</v>
      </c>
      <c r="G19" s="337">
        <v>0</v>
      </c>
      <c r="H19" s="337">
        <f t="shared" si="3"/>
        <v>0</v>
      </c>
      <c r="I19" s="339"/>
    </row>
    <row r="20" spans="2:10" s="72" customFormat="1" ht="12.75" customHeight="1" x14ac:dyDescent="0.2">
      <c r="B20" s="309" t="s">
        <v>410</v>
      </c>
      <c r="C20" s="337">
        <v>0</v>
      </c>
      <c r="D20" s="337">
        <v>0</v>
      </c>
      <c r="E20" s="337">
        <v>0</v>
      </c>
      <c r="F20" s="337">
        <v>0</v>
      </c>
      <c r="G20" s="337">
        <v>0</v>
      </c>
      <c r="H20" s="337">
        <f t="shared" si="3"/>
        <v>0</v>
      </c>
      <c r="I20" s="339"/>
    </row>
    <row r="21" spans="2:10" s="72" customFormat="1" ht="12.75" customHeight="1" x14ac:dyDescent="0.2">
      <c r="B21" s="309"/>
      <c r="C21" s="340"/>
      <c r="D21" s="341"/>
      <c r="E21" s="341"/>
      <c r="F21" s="341"/>
      <c r="G21" s="341"/>
      <c r="H21" s="341"/>
      <c r="I21" s="342"/>
    </row>
    <row r="22" spans="2:10" s="72" customFormat="1" ht="12.75" customHeight="1" x14ac:dyDescent="0.2">
      <c r="B22" s="333" t="s">
        <v>411</v>
      </c>
      <c r="C22" s="334">
        <f>+C23+C24+C25+C28+C29+C32</f>
        <v>36953152</v>
      </c>
      <c r="D22" s="335">
        <f t="shared" ref="D22:G22" si="5">+D23+D24+D25+D28+D29+D32</f>
        <v>1169846.8799999999</v>
      </c>
      <c r="E22" s="334">
        <f>+E23+E24+E25+E28+E29+E32</f>
        <v>38122998.880000003</v>
      </c>
      <c r="F22" s="334">
        <f t="shared" si="5"/>
        <v>38120378.200000003</v>
      </c>
      <c r="G22" s="334">
        <f t="shared" si="5"/>
        <v>37782259.459999993</v>
      </c>
      <c r="H22" s="335">
        <f>+E22-F22</f>
        <v>2620.679999999702</v>
      </c>
      <c r="I22" s="343"/>
      <c r="J22" s="76"/>
    </row>
    <row r="23" spans="2:10" s="72" customFormat="1" ht="12.75" customHeight="1" x14ac:dyDescent="0.2">
      <c r="B23" s="309" t="s">
        <v>401</v>
      </c>
      <c r="C23" s="337">
        <v>36953152</v>
      </c>
      <c r="D23" s="337">
        <v>1169846.8799999999</v>
      </c>
      <c r="E23" s="337">
        <f>C23+D23</f>
        <v>38122998.880000003</v>
      </c>
      <c r="F23" s="337">
        <v>38120378.200000003</v>
      </c>
      <c r="G23" s="337">
        <v>37782259.459999993</v>
      </c>
      <c r="H23" s="337">
        <f>+E23-F23</f>
        <v>2620.679999999702</v>
      </c>
      <c r="I23" s="344"/>
      <c r="J23" s="76"/>
    </row>
    <row r="24" spans="2:10" s="72" customFormat="1" ht="12.75" customHeight="1" x14ac:dyDescent="0.2">
      <c r="B24" s="309" t="s">
        <v>402</v>
      </c>
      <c r="C24" s="337">
        <v>0</v>
      </c>
      <c r="D24" s="337">
        <v>0</v>
      </c>
      <c r="E24" s="337">
        <v>0</v>
      </c>
      <c r="F24" s="337">
        <v>0</v>
      </c>
      <c r="G24" s="337">
        <v>0</v>
      </c>
      <c r="H24" s="337">
        <f t="shared" ref="H24" si="6">+E24-F24</f>
        <v>0</v>
      </c>
      <c r="I24" s="344"/>
      <c r="J24" s="76"/>
    </row>
    <row r="25" spans="2:10" s="72" customFormat="1" ht="12.75" customHeight="1" x14ac:dyDescent="0.2">
      <c r="B25" s="309" t="s">
        <v>403</v>
      </c>
      <c r="C25" s="337">
        <f>+C26+C27</f>
        <v>0</v>
      </c>
      <c r="D25" s="337">
        <f t="shared" ref="D25:G27" si="7">+D26+D27</f>
        <v>0</v>
      </c>
      <c r="E25" s="337">
        <f t="shared" si="7"/>
        <v>0</v>
      </c>
      <c r="F25" s="337">
        <f t="shared" si="7"/>
        <v>0</v>
      </c>
      <c r="G25" s="337">
        <f t="shared" si="7"/>
        <v>0</v>
      </c>
      <c r="H25" s="337">
        <f>+E25-F25</f>
        <v>0</v>
      </c>
      <c r="I25" s="339"/>
      <c r="J25" s="76"/>
    </row>
    <row r="26" spans="2:10" s="72" customFormat="1" ht="12.75" customHeight="1" x14ac:dyDescent="0.2">
      <c r="B26" s="309" t="s">
        <v>404</v>
      </c>
      <c r="C26" s="337">
        <f>+C27+C28</f>
        <v>0</v>
      </c>
      <c r="D26" s="337">
        <f t="shared" si="7"/>
        <v>0</v>
      </c>
      <c r="E26" s="337">
        <f t="shared" si="7"/>
        <v>0</v>
      </c>
      <c r="F26" s="337">
        <f t="shared" si="7"/>
        <v>0</v>
      </c>
      <c r="G26" s="337">
        <f t="shared" si="7"/>
        <v>0</v>
      </c>
      <c r="H26" s="337">
        <f t="shared" ref="H26:H32" si="8">+E26-F26</f>
        <v>0</v>
      </c>
      <c r="I26" s="339"/>
      <c r="J26" s="76"/>
    </row>
    <row r="27" spans="2:10" s="72" customFormat="1" ht="12.75" customHeight="1" x14ac:dyDescent="0.2">
      <c r="B27" s="309" t="s">
        <v>405</v>
      </c>
      <c r="C27" s="337">
        <f>+C28+C29</f>
        <v>0</v>
      </c>
      <c r="D27" s="337">
        <f t="shared" si="7"/>
        <v>0</v>
      </c>
      <c r="E27" s="337">
        <f t="shared" si="7"/>
        <v>0</v>
      </c>
      <c r="F27" s="337">
        <f t="shared" si="7"/>
        <v>0</v>
      </c>
      <c r="G27" s="337">
        <f t="shared" si="7"/>
        <v>0</v>
      </c>
      <c r="H27" s="337">
        <f t="shared" si="8"/>
        <v>0</v>
      </c>
      <c r="I27" s="339"/>
    </row>
    <row r="28" spans="2:10" s="72" customFormat="1" ht="12.75" customHeight="1" x14ac:dyDescent="0.2">
      <c r="B28" s="309" t="s">
        <v>406</v>
      </c>
      <c r="C28" s="337">
        <v>0</v>
      </c>
      <c r="D28" s="337">
        <v>0</v>
      </c>
      <c r="E28" s="337">
        <v>0</v>
      </c>
      <c r="F28" s="337">
        <v>0</v>
      </c>
      <c r="G28" s="337">
        <v>0</v>
      </c>
      <c r="H28" s="337">
        <f t="shared" si="8"/>
        <v>0</v>
      </c>
      <c r="I28" s="339"/>
    </row>
    <row r="29" spans="2:10" s="72" customFormat="1" ht="20.25" customHeight="1" x14ac:dyDescent="0.2">
      <c r="B29" s="309" t="s">
        <v>407</v>
      </c>
      <c r="C29" s="337">
        <f>+C30+C31</f>
        <v>0</v>
      </c>
      <c r="D29" s="337">
        <f t="shared" ref="D29:G29" si="9">+D30+D31</f>
        <v>0</v>
      </c>
      <c r="E29" s="337">
        <f t="shared" si="9"/>
        <v>0</v>
      </c>
      <c r="F29" s="337">
        <f t="shared" si="9"/>
        <v>0</v>
      </c>
      <c r="G29" s="337">
        <f t="shared" si="9"/>
        <v>0</v>
      </c>
      <c r="H29" s="337">
        <f>+H30+H31</f>
        <v>0</v>
      </c>
      <c r="I29" s="339"/>
    </row>
    <row r="30" spans="2:10" s="72" customFormat="1" ht="12.75" customHeight="1" x14ac:dyDescent="0.2">
      <c r="B30" s="309" t="s">
        <v>408</v>
      </c>
      <c r="C30" s="337">
        <v>0</v>
      </c>
      <c r="D30" s="337">
        <v>0</v>
      </c>
      <c r="E30" s="337">
        <v>0</v>
      </c>
      <c r="F30" s="337">
        <v>0</v>
      </c>
      <c r="G30" s="337">
        <v>0</v>
      </c>
      <c r="H30" s="337">
        <f t="shared" si="8"/>
        <v>0</v>
      </c>
      <c r="I30" s="339"/>
    </row>
    <row r="31" spans="2:10" s="72" customFormat="1" ht="12.75" customHeight="1" x14ac:dyDescent="0.2">
      <c r="B31" s="309" t="s">
        <v>409</v>
      </c>
      <c r="C31" s="337">
        <v>0</v>
      </c>
      <c r="D31" s="337">
        <v>0</v>
      </c>
      <c r="E31" s="337">
        <v>0</v>
      </c>
      <c r="F31" s="337">
        <v>0</v>
      </c>
      <c r="G31" s="337">
        <v>0</v>
      </c>
      <c r="H31" s="337">
        <f t="shared" si="8"/>
        <v>0</v>
      </c>
      <c r="I31" s="339"/>
    </row>
    <row r="32" spans="2:10" s="72" customFormat="1" ht="12.75" customHeight="1" x14ac:dyDescent="0.2">
      <c r="B32" s="309" t="s">
        <v>410</v>
      </c>
      <c r="C32" s="337">
        <v>0</v>
      </c>
      <c r="D32" s="337">
        <v>0</v>
      </c>
      <c r="E32" s="337">
        <v>0</v>
      </c>
      <c r="F32" s="337">
        <v>0</v>
      </c>
      <c r="G32" s="337">
        <v>0</v>
      </c>
      <c r="H32" s="337">
        <f t="shared" si="8"/>
        <v>0</v>
      </c>
      <c r="I32" s="339"/>
    </row>
    <row r="33" spans="2:10" s="72" customFormat="1" ht="29.25" customHeight="1" x14ac:dyDescent="0.2">
      <c r="B33" s="333" t="s">
        <v>412</v>
      </c>
      <c r="C33" s="350">
        <f>+C10+C22</f>
        <v>45181269.869999997</v>
      </c>
      <c r="D33" s="350">
        <f t="shared" ref="D33:H33" si="10">+D10+D22</f>
        <v>1169846.8799999999</v>
      </c>
      <c r="E33" s="350">
        <f t="shared" si="10"/>
        <v>46351116.75</v>
      </c>
      <c r="F33" s="350">
        <f t="shared" si="10"/>
        <v>46320349.800000004</v>
      </c>
      <c r="G33" s="350">
        <f t="shared" si="10"/>
        <v>45982231.059999995</v>
      </c>
      <c r="H33" s="350">
        <f t="shared" si="10"/>
        <v>30766.950000000186</v>
      </c>
      <c r="I33" s="345"/>
    </row>
    <row r="34" spans="2:10" s="72" customFormat="1" ht="5.95" customHeight="1" thickBot="1" x14ac:dyDescent="0.25">
      <c r="B34" s="346"/>
      <c r="C34" s="347"/>
      <c r="D34" s="348"/>
      <c r="E34" s="348"/>
      <c r="F34" s="348"/>
      <c r="G34" s="348"/>
      <c r="H34" s="348"/>
      <c r="I34" s="342"/>
    </row>
    <row r="35" spans="2:10" s="72" customFormat="1" ht="11.55" x14ac:dyDescent="0.2">
      <c r="B35" s="349"/>
    </row>
    <row r="37" spans="2:10" ht="22.6" customHeight="1" x14ac:dyDescent="0.25"/>
    <row r="38" spans="2:10" x14ac:dyDescent="0.25">
      <c r="B38" s="123"/>
      <c r="C38" s="124"/>
      <c r="D38" s="124"/>
      <c r="E38" s="124"/>
      <c r="F38" s="124"/>
      <c r="G38" s="124"/>
      <c r="H38" s="124"/>
      <c r="I38" s="124"/>
      <c r="J38" s="124"/>
    </row>
    <row r="39" spans="2:10" x14ac:dyDescent="0.25">
      <c r="B39" s="123"/>
      <c r="C39" s="125"/>
      <c r="D39" s="125"/>
      <c r="E39" s="126"/>
      <c r="F39" s="126"/>
      <c r="G39" s="126"/>
      <c r="H39" s="125"/>
      <c r="I39" s="125"/>
      <c r="J39" s="124"/>
    </row>
    <row r="40" spans="2:10" x14ac:dyDescent="0.25">
      <c r="B40" s="123"/>
      <c r="C40" s="125"/>
      <c r="D40" s="125"/>
      <c r="E40" s="126"/>
      <c r="F40" s="126"/>
      <c r="G40" s="126"/>
      <c r="H40" s="125"/>
      <c r="I40" s="125"/>
      <c r="J40" s="124"/>
    </row>
    <row r="41" spans="2:10" x14ac:dyDescent="0.25">
      <c r="B41" s="123"/>
      <c r="C41" s="125"/>
      <c r="D41" s="125"/>
      <c r="E41" s="126"/>
      <c r="F41" s="126"/>
      <c r="G41" s="126"/>
      <c r="H41" s="125"/>
      <c r="I41" s="125"/>
      <c r="J41" s="124"/>
    </row>
    <row r="42" spans="2:10" x14ac:dyDescent="0.25">
      <c r="B42" s="123"/>
      <c r="C42" s="125"/>
      <c r="D42" s="125"/>
      <c r="E42" s="126"/>
      <c r="F42" s="126"/>
      <c r="G42" s="126"/>
      <c r="H42" s="125"/>
      <c r="I42" s="125"/>
      <c r="J42" s="124"/>
    </row>
    <row r="43" spans="2:10" x14ac:dyDescent="0.25">
      <c r="B43" s="123"/>
      <c r="C43" s="125"/>
      <c r="D43" s="127"/>
      <c r="E43" s="126"/>
      <c r="F43" s="126"/>
      <c r="G43" s="126"/>
      <c r="H43" s="127"/>
      <c r="I43" s="127"/>
      <c r="J43" s="124"/>
    </row>
    <row r="44" spans="2:10" x14ac:dyDescent="0.25">
      <c r="B44" s="123"/>
      <c r="C44" s="125"/>
      <c r="D44" s="125"/>
      <c r="E44" s="126"/>
      <c r="F44" s="126"/>
      <c r="G44" s="126"/>
      <c r="H44" s="125"/>
      <c r="I44" s="125"/>
      <c r="J44" s="124"/>
    </row>
    <row r="45" spans="2:10" x14ac:dyDescent="0.25">
      <c r="B45" s="123"/>
      <c r="C45" s="125"/>
      <c r="D45" s="125"/>
      <c r="E45" s="126"/>
      <c r="F45" s="126"/>
      <c r="G45" s="126"/>
      <c r="H45" s="125"/>
      <c r="I45" s="125"/>
      <c r="J45" s="124"/>
    </row>
    <row r="46" spans="2:10" x14ac:dyDescent="0.25">
      <c r="B46" s="123"/>
      <c r="C46" s="124"/>
      <c r="D46" s="124"/>
      <c r="E46" s="124"/>
      <c r="F46" s="124"/>
      <c r="G46" s="124"/>
      <c r="H46" s="124"/>
      <c r="I46" s="124"/>
      <c r="J46" s="124"/>
    </row>
    <row r="47" spans="2:10" x14ac:dyDescent="0.25">
      <c r="B47" s="123"/>
      <c r="C47" s="124"/>
      <c r="D47" s="124"/>
      <c r="E47" s="124"/>
      <c r="F47" s="124"/>
      <c r="G47" s="124"/>
      <c r="H47" s="124"/>
      <c r="I47" s="124"/>
      <c r="J47" s="124"/>
    </row>
    <row r="48" spans="2:10" x14ac:dyDescent="0.25">
      <c r="B48" s="123"/>
      <c r="C48" s="124"/>
      <c r="D48" s="124"/>
      <c r="E48" s="124"/>
      <c r="F48" s="124"/>
      <c r="G48" s="124"/>
      <c r="H48" s="124"/>
      <c r="I48" s="124"/>
      <c r="J48" s="124"/>
    </row>
    <row r="49" spans="2:10" x14ac:dyDescent="0.25">
      <c r="B49" s="123"/>
      <c r="C49" s="124"/>
      <c r="D49" s="124"/>
      <c r="E49" s="124"/>
      <c r="F49" s="124"/>
      <c r="G49" s="124"/>
      <c r="H49" s="124"/>
      <c r="I49" s="124"/>
      <c r="J49" s="124"/>
    </row>
  </sheetData>
  <mergeCells count="7">
    <mergeCell ref="B3:H3"/>
    <mergeCell ref="B4:H4"/>
    <mergeCell ref="B5:H5"/>
    <mergeCell ref="B6:H6"/>
    <mergeCell ref="B7:B8"/>
    <mergeCell ref="C7:G7"/>
    <mergeCell ref="H7:H8"/>
  </mergeCells>
  <pageMargins left="0.67" right="0.15748031496062992" top="0.74803149606299213" bottom="0.74803149606299213" header="0.31496062992125984" footer="0.31496062992125984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15</vt:i4>
      </vt:variant>
    </vt:vector>
  </HeadingPairs>
  <TitlesOfParts>
    <vt:vector size="24" baseType="lpstr">
      <vt:lpstr>ANEXO I-F1 ESFD</vt:lpstr>
      <vt:lpstr>F-2 InfAnaDeudaPubOP</vt:lpstr>
      <vt:lpstr>F-3 InfAnaObligDifFinan</vt:lpstr>
      <vt:lpstr>F-4 BALANCE PRESUP</vt:lpstr>
      <vt:lpstr>F-5 EA DE INGRESOS DETALLADA</vt:lpstr>
      <vt:lpstr>F-6a  EAEPED-COG sayde</vt:lpstr>
      <vt:lpstr>F-6b EAEPED-CA</vt:lpstr>
      <vt:lpstr>F-6C EAEPED-CF</vt:lpstr>
      <vt:lpstr>F-6d EAEPED-CSPC</vt:lpstr>
      <vt:lpstr>'ANEXO I-F1 ESFD'!Área_de_impresión</vt:lpstr>
      <vt:lpstr>'F-2 InfAnaDeudaPubOP'!Área_de_impresión</vt:lpstr>
      <vt:lpstr>'F-4 BALANCE PRESUP'!Área_de_impresión</vt:lpstr>
      <vt:lpstr>'F-5 EA DE INGRESOS DETALLADA'!Área_de_impresión</vt:lpstr>
      <vt:lpstr>'F-6a  EAEPED-COG sayde'!Área_de_impresión</vt:lpstr>
      <vt:lpstr>'F-6b EAEPED-CA'!Área_de_impresión</vt:lpstr>
      <vt:lpstr>'ANEXO I-F1 ESFD'!Títulos_a_imprimir</vt:lpstr>
      <vt:lpstr>'F-2 InfAnaDeudaPubOP'!Títulos_a_imprimir</vt:lpstr>
      <vt:lpstr>'F-3 InfAnaObligDifFinan'!Títulos_a_imprimir</vt:lpstr>
      <vt:lpstr>'F-4 BALANCE PRESUP'!Títulos_a_imprimir</vt:lpstr>
      <vt:lpstr>'F-5 EA DE INGRESOS DETALLADA'!Títulos_a_imprimir</vt:lpstr>
      <vt:lpstr>'F-6a  EAEPED-COG sayde'!Títulos_a_imprimir</vt:lpstr>
      <vt:lpstr>'F-6b EAEPED-CA'!Títulos_a_imprimir</vt:lpstr>
      <vt:lpstr>'F-6C EAEPED-CF'!Títulos_a_imprimir</vt:lpstr>
      <vt:lpstr>'F-6d EAEPED-CSPC'!Títulos_a_imprimir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Jose Antonio Chable</cp:lastModifiedBy>
  <cp:lastPrinted>2020-06-17T16:46:44Z</cp:lastPrinted>
  <dcterms:created xsi:type="dcterms:W3CDTF">2016-10-13T16:57:53Z</dcterms:created>
  <dcterms:modified xsi:type="dcterms:W3CDTF">2020-06-17T16:56:38Z</dcterms:modified>
</cp:coreProperties>
</file>