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CCION XXI C\ESTADOS FINANCIEROS\"/>
    </mc:Choice>
  </mc:AlternateContent>
  <bookViews>
    <workbookView xWindow="0" yWindow="0" windowWidth="28725" windowHeight="11850" tabRatio="691" firstSheet="5" activeTab="9"/>
  </bookViews>
  <sheets>
    <sheet name="ANEXO I-F1 ESFD" sheetId="1" r:id="rId1"/>
    <sheet name="F-2 InfAnaDeudaPubOP" sheetId="2" r:id="rId2"/>
    <sheet name="F-3 InfAnaObligDifFinan" sheetId="3" r:id="rId3"/>
    <sheet name="F-4 BALANCE PRESUP" sheetId="4" r:id="rId4"/>
    <sheet name="F-5 EA DE INGRESOS DETALLADA" sheetId="5" r:id="rId5"/>
    <sheet name="F-6a  EAEPED-COG " sheetId="6" r:id="rId6"/>
    <sheet name="F-6b EAEPED-CA" sheetId="7" r:id="rId7"/>
    <sheet name="F-6C EAEPED-CF" sheetId="8" r:id="rId8"/>
    <sheet name="F-6d EAEPED-CSPC" sheetId="9" r:id="rId9"/>
    <sheet name="F-7 Y F-8 PI, PE, RI, RE, IEA" sheetId="10" r:id="rId10"/>
  </sheets>
  <definedNames>
    <definedName name="_xlnm.Print_Area" localSheetId="0">'ANEXO I-F1 ESFD'!$A$1:$F$89</definedName>
    <definedName name="_xlnm.Print_Area" localSheetId="1">'F-2 InfAnaDeudaPubOP'!$A$1:$J$41</definedName>
    <definedName name="_xlnm.Print_Area" localSheetId="3">'F-4 BALANCE PRESUP'!$A$1:$E$90</definedName>
    <definedName name="_xlnm.Print_Area" localSheetId="4">'F-5 EA DE INGRESOS DETALLADA'!$A$1:$I$82</definedName>
    <definedName name="_xlnm.Print_Area" localSheetId="5">'F-6a  EAEPED-COG '!$A$1:$H$168</definedName>
    <definedName name="_xlnm.Print_Area" localSheetId="6">'F-6b EAEPED-CA'!$A$1:$I$77</definedName>
    <definedName name="_xlnm.Print_Area" localSheetId="8">'F-6d EAEPED-CSPC'!$A$1:$H$42</definedName>
    <definedName name="_xlnm.Print_Titles" localSheetId="0">'ANEXO I-F1 ESFD'!$1:$5</definedName>
    <definedName name="_xlnm.Print_Titles" localSheetId="1">'F-2 InfAnaDeudaPubOP'!$5:$6</definedName>
    <definedName name="_xlnm.Print_Titles" localSheetId="2">'F-3 InfAnaObligDifFinan'!$5:$5</definedName>
    <definedName name="_xlnm.Print_Titles" localSheetId="3">'F-4 BALANCE PRESUP'!$1:$4</definedName>
    <definedName name="_xlnm.Print_Titles" localSheetId="4">'F-5 EA DE INGRESOS DETALLADA'!$1:$7</definedName>
    <definedName name="_xlnm.Print_Titles" localSheetId="5">'F-6a  EAEPED-COG '!$1:$7</definedName>
    <definedName name="_xlnm.Print_Titles" localSheetId="6">'F-6b EAEPED-CA'!$6:$7</definedName>
    <definedName name="_xlnm.Print_Titles" localSheetId="7">'F-6C EAEPED-CF'!$1:$7</definedName>
    <definedName name="_xlnm.Print_Titles" localSheetId="8">'F-6d EAEPED-CSPC'!$6:$7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9" l="1"/>
  <c r="H29" i="9"/>
  <c r="H27" i="9" s="1"/>
  <c r="H28" i="9"/>
  <c r="G27" i="9"/>
  <c r="G25" i="9" s="1"/>
  <c r="G24" i="9" s="1"/>
  <c r="G23" i="9" s="1"/>
  <c r="G20" i="9" s="1"/>
  <c r="F27" i="9"/>
  <c r="F25" i="9" s="1"/>
  <c r="F24" i="9" s="1"/>
  <c r="F23" i="9" s="1"/>
  <c r="F20" i="9" s="1"/>
  <c r="E27" i="9"/>
  <c r="E25" i="9" s="1"/>
  <c r="H25" i="9" s="1"/>
  <c r="D27" i="9"/>
  <c r="D25" i="9" s="1"/>
  <c r="D24" i="9" s="1"/>
  <c r="D23" i="9" s="1"/>
  <c r="D20" i="9" s="1"/>
  <c r="C27" i="9"/>
  <c r="H26" i="9"/>
  <c r="C25" i="9"/>
  <c r="C24" i="9" s="1"/>
  <c r="C23" i="9" s="1"/>
  <c r="C20" i="9" s="1"/>
  <c r="H22" i="9"/>
  <c r="E21" i="9"/>
  <c r="H21" i="9" s="1"/>
  <c r="H18" i="9"/>
  <c r="H17" i="9"/>
  <c r="H16" i="9"/>
  <c r="G15" i="9"/>
  <c r="F15" i="9"/>
  <c r="E15" i="9"/>
  <c r="H15" i="9" s="1"/>
  <c r="D15" i="9"/>
  <c r="C15" i="9"/>
  <c r="C8" i="9" s="1"/>
  <c r="H14" i="9"/>
  <c r="H13" i="9"/>
  <c r="H12" i="9"/>
  <c r="G11" i="9"/>
  <c r="F11" i="9"/>
  <c r="F8" i="9" s="1"/>
  <c r="F31" i="9" s="1"/>
  <c r="E11" i="9"/>
  <c r="D11" i="9"/>
  <c r="D8" i="9" s="1"/>
  <c r="C11" i="9"/>
  <c r="H10" i="9"/>
  <c r="E9" i="9"/>
  <c r="H81" i="8"/>
  <c r="H80" i="8"/>
  <c r="H79" i="8"/>
  <c r="H78" i="8"/>
  <c r="G77" i="8"/>
  <c r="F77" i="8"/>
  <c r="E77" i="8"/>
  <c r="H77" i="8" s="1"/>
  <c r="D77" i="8"/>
  <c r="C77" i="8"/>
  <c r="H75" i="8"/>
  <c r="H74" i="8"/>
  <c r="H73" i="8"/>
  <c r="H72" i="8"/>
  <c r="H71" i="8"/>
  <c r="H70" i="8"/>
  <c r="H69" i="8"/>
  <c r="H68" i="8"/>
  <c r="H67" i="8"/>
  <c r="G66" i="8"/>
  <c r="F66" i="8"/>
  <c r="H66" i="8" s="1"/>
  <c r="E66" i="8"/>
  <c r="E46" i="8" s="1"/>
  <c r="D66" i="8"/>
  <c r="C66" i="8"/>
  <c r="H64" i="8"/>
  <c r="H63" i="8"/>
  <c r="H62" i="8"/>
  <c r="E62" i="8"/>
  <c r="H61" i="8"/>
  <c r="H60" i="8"/>
  <c r="H59" i="8"/>
  <c r="H58" i="8"/>
  <c r="G57" i="8"/>
  <c r="F57" i="8"/>
  <c r="E57" i="8"/>
  <c r="H57" i="8" s="1"/>
  <c r="D57" i="8"/>
  <c r="C57" i="8"/>
  <c r="H55" i="8"/>
  <c r="H54" i="8"/>
  <c r="H53" i="8"/>
  <c r="H52" i="8"/>
  <c r="H51" i="8"/>
  <c r="H50" i="8"/>
  <c r="H49" i="8"/>
  <c r="H48" i="8"/>
  <c r="G47" i="8"/>
  <c r="F47" i="8"/>
  <c r="H47" i="8" s="1"/>
  <c r="E47" i="8"/>
  <c r="D47" i="8"/>
  <c r="C47" i="8"/>
  <c r="D46" i="8"/>
  <c r="G40" i="8"/>
  <c r="F40" i="8"/>
  <c r="E40" i="8"/>
  <c r="D40" i="8"/>
  <c r="C40" i="8"/>
  <c r="H29" i="8"/>
  <c r="G29" i="8"/>
  <c r="F29" i="8"/>
  <c r="E29" i="8"/>
  <c r="D29" i="8"/>
  <c r="C29" i="8"/>
  <c r="E25" i="8"/>
  <c r="E20" i="8" s="1"/>
  <c r="G20" i="8"/>
  <c r="F20" i="8"/>
  <c r="D20" i="8"/>
  <c r="C20" i="8"/>
  <c r="G10" i="8"/>
  <c r="F10" i="8"/>
  <c r="E10" i="8"/>
  <c r="D10" i="8"/>
  <c r="C10" i="8"/>
  <c r="C9" i="8" s="1"/>
  <c r="G9" i="8"/>
  <c r="D9" i="8"/>
  <c r="E70" i="7"/>
  <c r="H70" i="7" s="1"/>
  <c r="H69" i="7"/>
  <c r="E69" i="7"/>
  <c r="E68" i="7"/>
  <c r="H68" i="7" s="1"/>
  <c r="H67" i="7"/>
  <c r="E67" i="7"/>
  <c r="E66" i="7"/>
  <c r="H66" i="7" s="1"/>
  <c r="E65" i="7"/>
  <c r="H65" i="7" s="1"/>
  <c r="E64" i="7"/>
  <c r="H64" i="7" s="1"/>
  <c r="E63" i="7"/>
  <c r="H63" i="7" s="1"/>
  <c r="E62" i="7"/>
  <c r="H62" i="7" s="1"/>
  <c r="E61" i="7"/>
  <c r="H61" i="7" s="1"/>
  <c r="E60" i="7"/>
  <c r="H60" i="7" s="1"/>
  <c r="E59" i="7"/>
  <c r="E57" i="7" s="1"/>
  <c r="E58" i="7"/>
  <c r="H58" i="7" s="1"/>
  <c r="G57" i="7"/>
  <c r="F57" i="7"/>
  <c r="D57" i="7"/>
  <c r="C57" i="7"/>
  <c r="E55" i="7"/>
  <c r="H55" i="7" s="1"/>
  <c r="H54" i="7"/>
  <c r="E54" i="7"/>
  <c r="E53" i="7"/>
  <c r="H53" i="7" s="1"/>
  <c r="H52" i="7"/>
  <c r="E52" i="7"/>
  <c r="E51" i="7"/>
  <c r="H51" i="7" s="1"/>
  <c r="E50" i="7"/>
  <c r="H50" i="7" s="1"/>
  <c r="E49" i="7"/>
  <c r="H49" i="7" s="1"/>
  <c r="E48" i="7"/>
  <c r="H48" i="7" s="1"/>
  <c r="E47" i="7"/>
  <c r="H47" i="7" s="1"/>
  <c r="E46" i="7"/>
  <c r="H46" i="7" s="1"/>
  <c r="E45" i="7"/>
  <c r="H45" i="7" s="1"/>
  <c r="E44" i="7"/>
  <c r="H44" i="7" s="1"/>
  <c r="E43" i="7"/>
  <c r="H43" i="7" s="1"/>
  <c r="H42" i="7"/>
  <c r="E42" i="7"/>
  <c r="E41" i="7"/>
  <c r="H41" i="7" s="1"/>
  <c r="H40" i="7"/>
  <c r="E40" i="7"/>
  <c r="E39" i="7"/>
  <c r="H39" i="7" s="1"/>
  <c r="H38" i="7"/>
  <c r="E38" i="7"/>
  <c r="E37" i="7"/>
  <c r="H36" i="7"/>
  <c r="E36" i="7"/>
  <c r="G35" i="7"/>
  <c r="F35" i="7"/>
  <c r="D35" i="7"/>
  <c r="D33" i="7" s="1"/>
  <c r="C35" i="7"/>
  <c r="C33" i="7" s="1"/>
  <c r="E31" i="7"/>
  <c r="H31" i="7" s="1"/>
  <c r="H30" i="7" s="1"/>
  <c r="G30" i="7"/>
  <c r="F30" i="7"/>
  <c r="D30" i="7"/>
  <c r="C30" i="7"/>
  <c r="E29" i="7"/>
  <c r="H29" i="7" s="1"/>
  <c r="E28" i="7"/>
  <c r="H28" i="7" s="1"/>
  <c r="E27" i="7"/>
  <c r="H27" i="7" s="1"/>
  <c r="E26" i="7"/>
  <c r="H26" i="7" s="1"/>
  <c r="E25" i="7"/>
  <c r="H25" i="7" s="1"/>
  <c r="E24" i="7"/>
  <c r="H24" i="7" s="1"/>
  <c r="E23" i="7"/>
  <c r="H23" i="7" s="1"/>
  <c r="H22" i="7"/>
  <c r="E22" i="7"/>
  <c r="E21" i="7"/>
  <c r="H21" i="7" s="1"/>
  <c r="H20" i="7"/>
  <c r="E20" i="7"/>
  <c r="E19" i="7"/>
  <c r="H19" i="7" s="1"/>
  <c r="H18" i="7"/>
  <c r="E18" i="7"/>
  <c r="E17" i="7"/>
  <c r="H17" i="7" s="1"/>
  <c r="H16" i="7"/>
  <c r="E16" i="7"/>
  <c r="E15" i="7"/>
  <c r="H15" i="7" s="1"/>
  <c r="E14" i="7"/>
  <c r="H14" i="7" s="1"/>
  <c r="E13" i="7"/>
  <c r="H13" i="7" s="1"/>
  <c r="E12" i="7"/>
  <c r="H12" i="7" s="1"/>
  <c r="E11" i="7"/>
  <c r="H11" i="7" s="1"/>
  <c r="G10" i="7"/>
  <c r="F10" i="7"/>
  <c r="F8" i="7" s="1"/>
  <c r="D10" i="7"/>
  <c r="D8" i="7" s="1"/>
  <c r="C10" i="7"/>
  <c r="G8" i="7"/>
  <c r="C8" i="7"/>
  <c r="H156" i="6"/>
  <c r="H155" i="6"/>
  <c r="H154" i="6"/>
  <c r="H153" i="6"/>
  <c r="H152" i="6"/>
  <c r="H151" i="6"/>
  <c r="H150" i="6"/>
  <c r="G149" i="6"/>
  <c r="F149" i="6"/>
  <c r="H149" i="6" s="1"/>
  <c r="E149" i="6"/>
  <c r="D149" i="6"/>
  <c r="C149" i="6"/>
  <c r="H148" i="6"/>
  <c r="H147" i="6"/>
  <c r="H146" i="6"/>
  <c r="H145" i="6"/>
  <c r="G145" i="6"/>
  <c r="F145" i="6"/>
  <c r="E145" i="6"/>
  <c r="D145" i="6"/>
  <c r="C145" i="6"/>
  <c r="H144" i="6"/>
  <c r="H143" i="6"/>
  <c r="H142" i="6"/>
  <c r="H141" i="6"/>
  <c r="H140" i="6"/>
  <c r="H139" i="6"/>
  <c r="H138" i="6"/>
  <c r="H137" i="6"/>
  <c r="G136" i="6"/>
  <c r="F136" i="6"/>
  <c r="E136" i="6"/>
  <c r="H136" i="6" s="1"/>
  <c r="D136" i="6"/>
  <c r="C136" i="6"/>
  <c r="H135" i="6"/>
  <c r="H134" i="6"/>
  <c r="H133" i="6"/>
  <c r="G132" i="6"/>
  <c r="F132" i="6"/>
  <c r="E132" i="6"/>
  <c r="D132" i="6"/>
  <c r="C132" i="6"/>
  <c r="H131" i="6"/>
  <c r="H130" i="6"/>
  <c r="H129" i="6"/>
  <c r="H128" i="6"/>
  <c r="H127" i="6"/>
  <c r="H126" i="6"/>
  <c r="H125" i="6"/>
  <c r="H124" i="6"/>
  <c r="H123" i="6"/>
  <c r="H122" i="6"/>
  <c r="H121" i="6"/>
  <c r="H120" i="6"/>
  <c r="H119" i="6"/>
  <c r="H118" i="6"/>
  <c r="H117" i="6"/>
  <c r="E116" i="6"/>
  <c r="H116" i="6" s="1"/>
  <c r="H115" i="6"/>
  <c r="H114" i="6"/>
  <c r="H113" i="6"/>
  <c r="G112" i="6"/>
  <c r="F112" i="6"/>
  <c r="D112" i="6"/>
  <c r="C112" i="6"/>
  <c r="E111" i="6"/>
  <c r="H111" i="6" s="1"/>
  <c r="H110" i="6"/>
  <c r="E110" i="6"/>
  <c r="E109" i="6"/>
  <c r="H109" i="6" s="1"/>
  <c r="H108" i="6"/>
  <c r="E107" i="6"/>
  <c r="H107" i="6" s="1"/>
  <c r="E106" i="6"/>
  <c r="H106" i="6" s="1"/>
  <c r="E105" i="6"/>
  <c r="H105" i="6" s="1"/>
  <c r="E104" i="6"/>
  <c r="H104" i="6" s="1"/>
  <c r="E103" i="6"/>
  <c r="H103" i="6" s="1"/>
  <c r="G102" i="6"/>
  <c r="F102" i="6"/>
  <c r="D102" i="6"/>
  <c r="C102" i="6"/>
  <c r="E101" i="6"/>
  <c r="H101" i="6" s="1"/>
  <c r="G100" i="6"/>
  <c r="F100" i="6"/>
  <c r="F92" i="6" s="1"/>
  <c r="E99" i="6"/>
  <c r="H99" i="6" s="1"/>
  <c r="E98" i="6"/>
  <c r="H98" i="6" s="1"/>
  <c r="E96" i="6"/>
  <c r="H96" i="6" s="1"/>
  <c r="E94" i="6"/>
  <c r="H94" i="6" s="1"/>
  <c r="E93" i="6"/>
  <c r="H93" i="6" s="1"/>
  <c r="G92" i="6"/>
  <c r="D92" i="6"/>
  <c r="C92" i="6"/>
  <c r="H91" i="6"/>
  <c r="H90" i="6"/>
  <c r="E89" i="6"/>
  <c r="H89" i="6" s="1"/>
  <c r="E88" i="6"/>
  <c r="H88" i="6" s="1"/>
  <c r="E87" i="6"/>
  <c r="H87" i="6" s="1"/>
  <c r="E86" i="6"/>
  <c r="H86" i="6" s="1"/>
  <c r="E85" i="6"/>
  <c r="G84" i="6"/>
  <c r="F84" i="6"/>
  <c r="F83" i="6" s="1"/>
  <c r="D84" i="6"/>
  <c r="C84" i="6"/>
  <c r="C83" i="6" s="1"/>
  <c r="G83" i="6"/>
  <c r="H81" i="6"/>
  <c r="H80" i="6"/>
  <c r="H79" i="6"/>
  <c r="H78" i="6"/>
  <c r="H77" i="6"/>
  <c r="H76" i="6"/>
  <c r="H75" i="6"/>
  <c r="G74" i="6"/>
  <c r="F74" i="6"/>
  <c r="E74" i="6"/>
  <c r="H74" i="6" s="1"/>
  <c r="D74" i="6"/>
  <c r="C74" i="6"/>
  <c r="H73" i="6"/>
  <c r="H72" i="6"/>
  <c r="H71" i="6"/>
  <c r="G70" i="6"/>
  <c r="F70" i="6"/>
  <c r="E70" i="6"/>
  <c r="D70" i="6"/>
  <c r="C70" i="6"/>
  <c r="H69" i="6"/>
  <c r="H68" i="6"/>
  <c r="H67" i="6"/>
  <c r="H66" i="6"/>
  <c r="H65" i="6"/>
  <c r="H64" i="6"/>
  <c r="H63" i="6"/>
  <c r="H62" i="6"/>
  <c r="G61" i="6"/>
  <c r="F61" i="6"/>
  <c r="E61" i="6"/>
  <c r="H61" i="6" s="1"/>
  <c r="D61" i="6"/>
  <c r="C61" i="6"/>
  <c r="H60" i="6"/>
  <c r="H59" i="6"/>
  <c r="H58" i="6"/>
  <c r="H57" i="6"/>
  <c r="G57" i="6"/>
  <c r="F57" i="6"/>
  <c r="E57" i="6"/>
  <c r="D57" i="6"/>
  <c r="C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E41" i="6"/>
  <c r="H41" i="6" s="1"/>
  <c r="H40" i="6"/>
  <c r="H39" i="6"/>
  <c r="H38" i="6"/>
  <c r="G37" i="6"/>
  <c r="F37" i="6"/>
  <c r="D37" i="6"/>
  <c r="C37" i="6"/>
  <c r="H36" i="6"/>
  <c r="E36" i="6"/>
  <c r="E35" i="6"/>
  <c r="H35" i="6" s="1"/>
  <c r="H34" i="6"/>
  <c r="E34" i="6"/>
  <c r="E33" i="6"/>
  <c r="H33" i="6" s="1"/>
  <c r="H32" i="6"/>
  <c r="E32" i="6"/>
  <c r="E31" i="6"/>
  <c r="H31" i="6" s="1"/>
  <c r="E30" i="6"/>
  <c r="H30" i="6" s="1"/>
  <c r="E29" i="6"/>
  <c r="E27" i="6" s="1"/>
  <c r="E28" i="6"/>
  <c r="H28" i="6" s="1"/>
  <c r="G27" i="6"/>
  <c r="F27" i="6"/>
  <c r="D27" i="6"/>
  <c r="C27" i="6"/>
  <c r="E26" i="6"/>
  <c r="H26" i="6" s="1"/>
  <c r="E25" i="6"/>
  <c r="H25" i="6" s="1"/>
  <c r="H24" i="6"/>
  <c r="E24" i="6"/>
  <c r="E23" i="6"/>
  <c r="H23" i="6" s="1"/>
  <c r="H22" i="6"/>
  <c r="E22" i="6"/>
  <c r="E21" i="6"/>
  <c r="H21" i="6" s="1"/>
  <c r="H20" i="6"/>
  <c r="E20" i="6"/>
  <c r="E19" i="6"/>
  <c r="H18" i="6"/>
  <c r="E18" i="6"/>
  <c r="G17" i="6"/>
  <c r="F17" i="6"/>
  <c r="D17" i="6"/>
  <c r="C17" i="6"/>
  <c r="C8" i="6" s="1"/>
  <c r="E16" i="6"/>
  <c r="H16" i="6" s="1"/>
  <c r="E15" i="6"/>
  <c r="H15" i="6" s="1"/>
  <c r="E14" i="6"/>
  <c r="H14" i="6" s="1"/>
  <c r="E13" i="6"/>
  <c r="H13" i="6" s="1"/>
  <c r="H12" i="6"/>
  <c r="E11" i="6"/>
  <c r="H11" i="6" s="1"/>
  <c r="H10" i="6"/>
  <c r="G9" i="6"/>
  <c r="G8" i="6" s="1"/>
  <c r="G158" i="6" s="1"/>
  <c r="F9" i="6"/>
  <c r="D9" i="6"/>
  <c r="D8" i="6" s="1"/>
  <c r="C9" i="6"/>
  <c r="F8" i="6"/>
  <c r="E9" i="8" l="1"/>
  <c r="E83" i="8" s="1"/>
  <c r="C158" i="6"/>
  <c r="E17" i="6"/>
  <c r="D83" i="6"/>
  <c r="D158" i="6" s="1"/>
  <c r="E35" i="7"/>
  <c r="E33" i="7" s="1"/>
  <c r="H132" i="6"/>
  <c r="G71" i="7"/>
  <c r="H59" i="7"/>
  <c r="H57" i="7" s="1"/>
  <c r="H10" i="8"/>
  <c r="C46" i="8"/>
  <c r="D71" i="7"/>
  <c r="F33" i="7"/>
  <c r="H25" i="8"/>
  <c r="H20" i="8" s="1"/>
  <c r="H11" i="9"/>
  <c r="G8" i="9"/>
  <c r="G31" i="9" s="1"/>
  <c r="G33" i="7"/>
  <c r="D83" i="8"/>
  <c r="E8" i="9"/>
  <c r="E30" i="7"/>
  <c r="E9" i="6"/>
  <c r="H70" i="6"/>
  <c r="H112" i="6"/>
  <c r="H40" i="8"/>
  <c r="E84" i="6"/>
  <c r="G46" i="8"/>
  <c r="G83" i="8" s="1"/>
  <c r="D31" i="9"/>
  <c r="C31" i="9"/>
  <c r="H8" i="9"/>
  <c r="H9" i="9"/>
  <c r="E24" i="9"/>
  <c r="C83" i="8"/>
  <c r="F9" i="8"/>
  <c r="F46" i="8"/>
  <c r="H46" i="8" s="1"/>
  <c r="H10" i="7"/>
  <c r="H8" i="7" s="1"/>
  <c r="C71" i="7"/>
  <c r="F71" i="7"/>
  <c r="E10" i="7"/>
  <c r="E8" i="7" s="1"/>
  <c r="E71" i="7" s="1"/>
  <c r="H37" i="7"/>
  <c r="H35" i="7" s="1"/>
  <c r="F158" i="6"/>
  <c r="H9" i="6"/>
  <c r="H102" i="6"/>
  <c r="H37" i="6"/>
  <c r="H85" i="6"/>
  <c r="H84" i="6" s="1"/>
  <c r="H83" i="6" s="1"/>
  <c r="H19" i="6"/>
  <c r="H17" i="6" s="1"/>
  <c r="H29" i="6"/>
  <c r="H27" i="6" s="1"/>
  <c r="E92" i="6"/>
  <c r="H92" i="6" s="1"/>
  <c r="E102" i="6"/>
  <c r="E112" i="6"/>
  <c r="E37" i="6"/>
  <c r="E8" i="6" s="1"/>
  <c r="F60" i="5"/>
  <c r="G47" i="5"/>
  <c r="H47" i="5"/>
  <c r="F35" i="5"/>
  <c r="C10" i="4"/>
  <c r="D10" i="4"/>
  <c r="H33" i="7" l="1"/>
  <c r="E83" i="6"/>
  <c r="E158" i="6" s="1"/>
  <c r="H158" i="6" s="1"/>
  <c r="H24" i="9"/>
  <c r="E23" i="9"/>
  <c r="H9" i="8"/>
  <c r="F83" i="8"/>
  <c r="H83" i="8" s="1"/>
  <c r="H71" i="7"/>
  <c r="H8" i="6"/>
  <c r="H23" i="9" l="1"/>
  <c r="E20" i="9"/>
  <c r="I35" i="5"/>
  <c r="H20" i="9" l="1"/>
  <c r="H31" i="9" s="1"/>
  <c r="E31" i="9"/>
  <c r="B71" i="4"/>
  <c r="I53" i="5"/>
  <c r="I60" i="5"/>
  <c r="C53" i="4"/>
  <c r="C71" i="4" l="1"/>
  <c r="B15" i="4"/>
  <c r="F62" i="1" l="1"/>
  <c r="F8" i="1"/>
  <c r="B8" i="1"/>
  <c r="C59" i="1"/>
  <c r="C40" i="1"/>
  <c r="C37" i="1"/>
  <c r="C30" i="1"/>
  <c r="C24" i="1"/>
  <c r="C16" i="1"/>
  <c r="C8" i="1"/>
  <c r="C46" i="1" l="1"/>
  <c r="C61" i="1" s="1"/>
  <c r="F53" i="5"/>
  <c r="F47" i="5" s="1"/>
  <c r="D79" i="4" l="1"/>
  <c r="C79" i="4"/>
  <c r="C77" i="4"/>
  <c r="C81" i="4" s="1"/>
  <c r="D77" i="4"/>
  <c r="B77" i="4"/>
  <c r="D71" i="4"/>
  <c r="D59" i="4"/>
  <c r="C59" i="4"/>
  <c r="B59" i="4"/>
  <c r="D53" i="4"/>
  <c r="B53" i="4"/>
  <c r="C17" i="4"/>
  <c r="D17" i="4"/>
  <c r="C83" i="4" l="1"/>
  <c r="B22" i="4" l="1"/>
  <c r="G15" i="2" l="1"/>
  <c r="F74" i="1" l="1"/>
  <c r="F67" i="1"/>
  <c r="F78" i="1" s="1"/>
  <c r="F56" i="1"/>
  <c r="F41" i="1"/>
  <c r="F37" i="1"/>
  <c r="F30" i="1"/>
  <c r="F26" i="1"/>
  <c r="F46" i="1" s="1"/>
  <c r="F58" i="1" s="1"/>
  <c r="F22" i="1"/>
  <c r="F18" i="1"/>
  <c r="F80" i="1" l="1"/>
  <c r="D13" i="4" l="1"/>
  <c r="C9" i="4" l="1"/>
  <c r="I17" i="2" l="1"/>
  <c r="H17" i="2"/>
  <c r="B9" i="4" l="1"/>
  <c r="I33" i="5" l="1"/>
  <c r="I34" i="5"/>
  <c r="I36" i="5"/>
  <c r="I37" i="5"/>
  <c r="D47" i="5" l="1"/>
  <c r="D29" i="5"/>
  <c r="B73" i="4"/>
  <c r="B81" i="4" s="1"/>
  <c r="B83" i="4" s="1"/>
  <c r="B55" i="4"/>
  <c r="B13" i="4"/>
  <c r="B21" i="4" l="1"/>
  <c r="B23" i="4" s="1"/>
  <c r="B25" i="4" s="1"/>
  <c r="E67" i="1"/>
  <c r="E30" i="1" l="1"/>
  <c r="E8" i="1"/>
  <c r="I44" i="5" l="1"/>
  <c r="I65" i="5" l="1"/>
  <c r="I58" i="5"/>
  <c r="I59" i="5"/>
  <c r="I62" i="5"/>
  <c r="I63" i="5"/>
  <c r="I64" i="5"/>
  <c r="I57" i="5"/>
  <c r="I56" i="5" s="1"/>
  <c r="I48" i="5"/>
  <c r="I47" i="5" s="1"/>
  <c r="I49" i="5"/>
  <c r="I50" i="5"/>
  <c r="I51" i="5"/>
  <c r="I52" i="5"/>
  <c r="I54" i="5"/>
  <c r="I55" i="5"/>
  <c r="I39" i="5"/>
  <c r="I40" i="5"/>
  <c r="I30" i="5"/>
  <c r="I31" i="5"/>
  <c r="I32" i="5"/>
  <c r="I28" i="5"/>
  <c r="I19" i="5"/>
  <c r="I20" i="5"/>
  <c r="I21" i="5"/>
  <c r="I22" i="5"/>
  <c r="I23" i="5"/>
  <c r="I24" i="5"/>
  <c r="I25" i="5"/>
  <c r="I26" i="5"/>
  <c r="I27" i="5"/>
  <c r="I18" i="5"/>
  <c r="I10" i="5"/>
  <c r="I11" i="5"/>
  <c r="I12" i="5"/>
  <c r="I13" i="5"/>
  <c r="I14" i="5"/>
  <c r="I15" i="5"/>
  <c r="I9" i="5"/>
  <c r="D31" i="2" l="1"/>
  <c r="E31" i="2"/>
  <c r="F31" i="2"/>
  <c r="G31" i="2"/>
  <c r="C31" i="2"/>
  <c r="D23" i="2"/>
  <c r="E23" i="2"/>
  <c r="F23" i="2"/>
  <c r="C23" i="2"/>
  <c r="D18" i="2"/>
  <c r="E18" i="2"/>
  <c r="F18" i="2"/>
  <c r="C18" i="2"/>
  <c r="G23" i="2" l="1"/>
  <c r="G18" i="2"/>
  <c r="K8" i="3"/>
  <c r="K9" i="3"/>
  <c r="K10" i="3"/>
  <c r="K11" i="3"/>
  <c r="K12" i="3"/>
  <c r="K14" i="3"/>
  <c r="K15" i="3"/>
  <c r="K16" i="3"/>
  <c r="K17" i="3"/>
  <c r="K18" i="3"/>
  <c r="G9" i="2"/>
  <c r="H9" i="2" s="1"/>
  <c r="I9" i="2" s="1"/>
  <c r="G10" i="2"/>
  <c r="H10" i="2" s="1"/>
  <c r="I10" i="2" s="1"/>
  <c r="G11" i="2"/>
  <c r="H11" i="2" s="1"/>
  <c r="I11" i="2" s="1"/>
  <c r="G13" i="2"/>
  <c r="H13" i="2" s="1"/>
  <c r="I13" i="2" s="1"/>
  <c r="G14" i="2"/>
  <c r="H14" i="2" s="1"/>
  <c r="I14" i="2" s="1"/>
  <c r="H15" i="2"/>
  <c r="I15" i="2" s="1"/>
  <c r="G19" i="2"/>
  <c r="H19" i="2" s="1"/>
  <c r="G20" i="2"/>
  <c r="H20" i="2" s="1"/>
  <c r="I20" i="2" s="1"/>
  <c r="G21" i="2"/>
  <c r="H21" i="2" s="1"/>
  <c r="I21" i="2" s="1"/>
  <c r="G22" i="2"/>
  <c r="H22" i="2" s="1"/>
  <c r="I22" i="2" s="1"/>
  <c r="G24" i="2"/>
  <c r="H24" i="2" s="1"/>
  <c r="G25" i="2"/>
  <c r="H25" i="2" s="1"/>
  <c r="I25" i="2" s="1"/>
  <c r="G26" i="2"/>
  <c r="H26" i="2" s="1"/>
  <c r="I26" i="2" s="1"/>
  <c r="I24" i="2" l="1"/>
  <c r="I23" i="2" s="1"/>
  <c r="H23" i="2"/>
  <c r="I19" i="2"/>
  <c r="I18" i="2" s="1"/>
  <c r="H18" i="2"/>
  <c r="E77" i="5"/>
  <c r="F77" i="5"/>
  <c r="G77" i="5"/>
  <c r="H77" i="5"/>
  <c r="D77" i="5"/>
  <c r="E69" i="5"/>
  <c r="F69" i="5"/>
  <c r="G69" i="5"/>
  <c r="H69" i="5"/>
  <c r="D69" i="5"/>
  <c r="E61" i="5"/>
  <c r="E56" i="5" s="1"/>
  <c r="F61" i="5"/>
  <c r="F56" i="5" s="1"/>
  <c r="F67" i="5" s="1"/>
  <c r="G61" i="5"/>
  <c r="H61" i="5"/>
  <c r="H56" i="5" s="1"/>
  <c r="D61" i="5"/>
  <c r="E47" i="5"/>
  <c r="H67" i="5"/>
  <c r="E38" i="5"/>
  <c r="F38" i="5"/>
  <c r="G38" i="5"/>
  <c r="H38" i="5"/>
  <c r="D38" i="5"/>
  <c r="E29" i="5"/>
  <c r="F29" i="5"/>
  <c r="G29" i="5"/>
  <c r="H29" i="5"/>
  <c r="E16" i="5"/>
  <c r="F16" i="5"/>
  <c r="G16" i="5"/>
  <c r="H16" i="5"/>
  <c r="D16" i="5"/>
  <c r="D73" i="4"/>
  <c r="D81" i="4" s="1"/>
  <c r="C55" i="4"/>
  <c r="C63" i="4" s="1"/>
  <c r="C65" i="4" s="1"/>
  <c r="D55" i="4"/>
  <c r="D63" i="4" s="1"/>
  <c r="D65" i="4" s="1"/>
  <c r="B63" i="4"/>
  <c r="B65" i="4" s="1"/>
  <c r="C43" i="4"/>
  <c r="D43" i="4"/>
  <c r="B43" i="4"/>
  <c r="C40" i="4"/>
  <c r="D40" i="4"/>
  <c r="B40" i="4"/>
  <c r="C30" i="4"/>
  <c r="D30" i="4"/>
  <c r="B30" i="4"/>
  <c r="B34" i="4" s="1"/>
  <c r="C13" i="4"/>
  <c r="C21" i="4" s="1"/>
  <c r="D9" i="4"/>
  <c r="D21" i="4" s="1"/>
  <c r="E13" i="3"/>
  <c r="G13" i="3"/>
  <c r="H13" i="3"/>
  <c r="I13" i="3"/>
  <c r="J13" i="3"/>
  <c r="B13" i="3"/>
  <c r="E7" i="3"/>
  <c r="G7" i="3"/>
  <c r="H7" i="3"/>
  <c r="I7" i="3"/>
  <c r="J7" i="3"/>
  <c r="B7" i="3"/>
  <c r="D8" i="2"/>
  <c r="E8" i="2"/>
  <c r="F8" i="2"/>
  <c r="H8" i="2"/>
  <c r="I8" i="2"/>
  <c r="D12" i="2"/>
  <c r="E12" i="2"/>
  <c r="F12" i="2"/>
  <c r="H12" i="2"/>
  <c r="I12" i="2"/>
  <c r="C12" i="2"/>
  <c r="C8" i="2"/>
  <c r="E74" i="1"/>
  <c r="E62" i="1"/>
  <c r="E56" i="1"/>
  <c r="E41" i="1"/>
  <c r="E37" i="1"/>
  <c r="E26" i="1"/>
  <c r="E22" i="1"/>
  <c r="E18" i="1"/>
  <c r="E67" i="5" l="1"/>
  <c r="D56" i="5"/>
  <c r="D67" i="5" s="1"/>
  <c r="G56" i="5"/>
  <c r="G67" i="5" s="1"/>
  <c r="D23" i="4"/>
  <c r="D25" i="4" s="1"/>
  <c r="D34" i="4" s="1"/>
  <c r="C23" i="4"/>
  <c r="C25" i="4" s="1"/>
  <c r="C34" i="4" s="1"/>
  <c r="D83" i="4"/>
  <c r="C7" i="2"/>
  <c r="C17" i="2" s="1"/>
  <c r="I77" i="5"/>
  <c r="H19" i="3"/>
  <c r="G19" i="3"/>
  <c r="B19" i="3"/>
  <c r="H42" i="5"/>
  <c r="H72" i="5" s="1"/>
  <c r="G42" i="5"/>
  <c r="E42" i="5"/>
  <c r="E72" i="5" s="1"/>
  <c r="B47" i="4"/>
  <c r="D47" i="4"/>
  <c r="J19" i="3"/>
  <c r="E19" i="3"/>
  <c r="I19" i="3"/>
  <c r="K13" i="3"/>
  <c r="F42" i="5"/>
  <c r="F72" i="5" s="1"/>
  <c r="I69" i="5"/>
  <c r="D42" i="5"/>
  <c r="I38" i="5"/>
  <c r="I16" i="5"/>
  <c r="I61" i="5"/>
  <c r="I67" i="5" s="1"/>
  <c r="I29" i="5"/>
  <c r="C47" i="4"/>
  <c r="K7" i="3"/>
  <c r="E7" i="2"/>
  <c r="E17" i="2" s="1"/>
  <c r="I7" i="2"/>
  <c r="G8" i="2"/>
  <c r="H7" i="2"/>
  <c r="G12" i="2"/>
  <c r="F7" i="2"/>
  <c r="F17" i="2" s="1"/>
  <c r="D7" i="2"/>
  <c r="D17" i="2" s="1"/>
  <c r="E46" i="1"/>
  <c r="E58" i="1" s="1"/>
  <c r="E78" i="1"/>
  <c r="B59" i="1"/>
  <c r="B40" i="1"/>
  <c r="B37" i="1"/>
  <c r="B30" i="1"/>
  <c r="B24" i="1"/>
  <c r="B16" i="1"/>
  <c r="G72" i="5" l="1"/>
  <c r="I42" i="5"/>
  <c r="I72" i="5" s="1"/>
  <c r="D72" i="5"/>
  <c r="K19" i="3"/>
  <c r="G7" i="2"/>
  <c r="G17" i="2" s="1"/>
  <c r="E80" i="1"/>
  <c r="B46" i="1"/>
  <c r="B61" i="1" s="1"/>
</calcChain>
</file>

<file path=xl/comments1.xml><?xml version="1.0" encoding="utf-8"?>
<comments xmlns="http://schemas.openxmlformats.org/spreadsheetml/2006/main">
  <authors>
    <author>thinpad</author>
  </authors>
  <commentList>
    <comment ref="E6" authorId="0" shapeId="0">
      <text>
        <r>
          <rPr>
            <b/>
            <sz val="9"/>
            <color indexed="81"/>
            <rFont val="Tahoma"/>
            <family val="2"/>
          </rPr>
          <t>thinpad:</t>
        </r>
        <r>
          <rPr>
            <sz val="9"/>
            <color indexed="81"/>
            <rFont val="Tahoma"/>
            <family val="2"/>
          </rPr>
          <t xml:space="preserve">
SOLO ESTE SE MODIFICA CADA TRIMESTRE
</t>
        </r>
      </text>
    </comment>
  </commentList>
</comments>
</file>

<file path=xl/comments2.xml><?xml version="1.0" encoding="utf-8"?>
<comments xmlns="http://schemas.openxmlformats.org/spreadsheetml/2006/main">
  <authors>
    <author>thinpad</author>
  </authors>
  <commentList>
    <comment ref="B19" authorId="0" shapeId="0">
      <text>
        <r>
          <rPr>
            <b/>
            <sz val="9"/>
            <color indexed="81"/>
            <rFont val="Tahoma"/>
            <family val="2"/>
          </rPr>
          <t xml:space="preserve">no se indica remanente aprobado 
</t>
        </r>
      </text>
    </comment>
    <comment ref="B61" authorId="0" shapeId="0">
      <text>
        <r>
          <rPr>
            <b/>
            <sz val="9"/>
            <color indexed="81"/>
            <rFont val="Tahoma"/>
            <family val="2"/>
          </rPr>
          <t xml:space="preserve">no se indica remanante aprobado
</t>
        </r>
      </text>
    </comment>
    <comment ref="B79" authorId="0" shapeId="0">
      <text>
        <r>
          <rPr>
            <b/>
            <sz val="9"/>
            <color indexed="81"/>
            <rFont val="Tahoma"/>
            <family val="2"/>
          </rPr>
          <t xml:space="preserve">no se indica remanante aprobado
</t>
        </r>
      </text>
    </comment>
  </commentList>
</comments>
</file>

<file path=xl/comments3.xml><?xml version="1.0" encoding="utf-8"?>
<comments xmlns="http://schemas.openxmlformats.org/spreadsheetml/2006/main">
  <authors>
    <author>Jose Antonio Chable</author>
    <author>thinpad</author>
  </authors>
  <commentList>
    <comment ref="I44" authorId="0" shapeId="0">
      <text>
        <r>
          <rPr>
            <b/>
            <sz val="9"/>
            <color indexed="81"/>
            <rFont val="Tahoma"/>
            <family val="2"/>
          </rPr>
          <t xml:space="preserve">ES EXEDENTE SOLO SI ES POSITIVO
</t>
        </r>
      </text>
    </comment>
    <comment ref="I53" authorId="1" shapeId="0">
      <text>
        <r>
          <rPr>
            <b/>
            <sz val="9"/>
            <color indexed="81"/>
            <rFont val="Tahoma"/>
            <family val="2"/>
          </rPr>
          <t xml:space="preserve">recaudado - estimado
</t>
        </r>
      </text>
    </comment>
    <comment ref="I60" authorId="1" shapeId="0">
      <text>
        <r>
          <rPr>
            <sz val="9"/>
            <color indexed="81"/>
            <rFont val="Tahoma"/>
            <family val="2"/>
          </rPr>
          <t xml:space="preserve">recaudado- estimado
</t>
        </r>
      </text>
    </comment>
  </commentList>
</comments>
</file>

<file path=xl/comments4.xml><?xml version="1.0" encoding="utf-8"?>
<comments xmlns="http://schemas.openxmlformats.org/spreadsheetml/2006/main">
  <authors>
    <author>thinpad</author>
  </authors>
  <commentList>
    <comment ref="H6" authorId="0" shapeId="0">
      <text>
        <r>
          <rPr>
            <b/>
            <sz val="9"/>
            <color indexed="81"/>
            <rFont val="Tahoma"/>
            <family val="2"/>
          </rPr>
          <t xml:space="preserve">modificado-devengado
</t>
        </r>
      </text>
    </comment>
  </commentList>
</comments>
</file>

<file path=xl/sharedStrings.xml><?xml version="1.0" encoding="utf-8"?>
<sst xmlns="http://schemas.openxmlformats.org/spreadsheetml/2006/main" count="932" uniqueCount="622">
  <si>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</si>
  <si>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</si>
  <si>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</si>
  <si>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</si>
  <si>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</si>
  <si>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</si>
  <si>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</si>
  <si>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</si>
  <si>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</si>
  <si>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</si>
  <si>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</si>
  <si>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</si>
  <si>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</si>
  <si>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</si>
  <si>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</si>
  <si>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</si>
  <si>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</si>
  <si>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</si>
  <si>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</si>
  <si>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</si>
  <si>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</si>
  <si>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</si>
  <si>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</si>
  <si>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</si>
  <si>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</si>
  <si>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</si>
  <si>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</si>
  <si>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</si>
  <si>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</si>
  <si>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</si>
  <si>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</si>
  <si>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</si>
  <si>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</si>
  <si>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</si>
  <si>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</si>
  <si>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</si>
  <si>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</si>
  <si>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</si>
  <si>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</si>
  <si>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</si>
  <si>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</si>
  <si>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</si>
  <si>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</si>
  <si>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</si>
  <si>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</si>
  <si>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</si>
  <si>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</si>
  <si>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</si>
  <si>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</si>
  <si>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</si>
  <si>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</si>
  <si>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</si>
  <si>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</si>
  <si>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</si>
  <si>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</si>
  <si>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</si>
  <si>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</si>
  <si>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</si>
  <si>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</si>
  <si>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</si>
  <si>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</si>
  <si>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</si>
  <si>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</si>
  <si>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</si>
  <si>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</si>
  <si>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</si>
  <si>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</si>
  <si>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</si>
  <si>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</si>
  <si>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</si>
  <si>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</si>
  <si>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</si>
  <si>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</si>
  <si>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</si>
  <si>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</si>
  <si>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</si>
  <si>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</si>
  <si>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</si>
  <si>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</si>
  <si>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</si>
  <si>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</si>
  <si>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</si>
  <si>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</si>
  <si>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</si>
  <si>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</si>
  <si>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</si>
  <si>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</si>
  <si>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</si>
  <si>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</si>
  <si>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</si>
  <si>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</si>
  <si>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</si>
  <si>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</si>
  <si>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</si>
  <si>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</si>
  <si>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</si>
  <si>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</si>
  <si>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</si>
  <si>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</si>
  <si>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</si>
  <si>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</si>
  <si>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</si>
  <si>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</si>
  <si>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</si>
  <si>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</si>
  <si>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</si>
  <si>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</si>
  <si>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</si>
  <si>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</si>
  <si>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</si>
  <si>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</si>
  <si>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</si>
  <si>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</si>
  <si>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</si>
  <si>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</si>
  <si>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</si>
  <si>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</si>
  <si>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</si>
  <si>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</si>
  <si>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</si>
  <si>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</si>
  <si>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</si>
  <si>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</si>
  <si>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</si>
  <si>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</si>
  <si>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</si>
  <si>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</si>
  <si>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</si>
  <si>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</si>
  <si>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</si>
  <si>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</si>
  <si>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</si>
  <si>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</si>
  <si>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</si>
  <si>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</si>
  <si>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</si>
  <si>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</si>
  <si>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</si>
  <si>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</si>
  <si>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</si>
  <si>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</si>
  <si>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</si>
  <si>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</si>
  <si>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</si>
  <si>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</si>
  <si>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</si>
  <si>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</si>
  <si>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</si>
  <si>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</si>
  <si>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</si>
  <si>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</si>
  <si>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</si>
  <si>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</si>
  <si>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</si>
  <si>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</si>
  <si>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</si>
  <si>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</si>
  <si>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</si>
  <si>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</si>
  <si>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</si>
  <si>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</si>
  <si>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</si>
  <si>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</si>
  <si>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</si>
  <si>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</si>
  <si>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</si>
  <si>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</si>
  <si>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</si>
  <si>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</si>
  <si>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</si>
  <si>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</si>
  <si>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</si>
  <si>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</si>
  <si>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</si>
  <si>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</si>
  <si>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</si>
  <si>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</si>
  <si>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</si>
  <si>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</si>
  <si>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</si>
  <si>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</si>
  <si>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</si>
  <si>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</si>
  <si>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</si>
  <si>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</si>
  <si>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</si>
  <si>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</si>
  <si>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</si>
  <si>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</si>
  <si>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</si>
  <si>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</si>
  <si>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</si>
  <si>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</si>
  <si>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</si>
  <si>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</si>
  <si>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</si>
  <si>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</si>
  <si>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</si>
  <si>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</si>
  <si>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</si>
  <si>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</si>
  <si>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</si>
  <si>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</si>
  <si>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</si>
  <si>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</si>
  <si>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</si>
  <si>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</si>
  <si>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</si>
  <si>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</si>
  <si>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</si>
  <si>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</si>
  <si>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</si>
  <si>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</si>
  <si>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</si>
  <si>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B2. Gasto Etiquetado (sin incluir Amortización de la Deuda Pública)</t>
  </si>
  <si>
    <t>VII. Balance Presupuestario de Recursos Etiquetados (VII = A2 + A3.2 – B2 + C2)</t>
  </si>
  <si>
    <t>Ingreso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</si>
  <si>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</si>
  <si>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</si>
  <si>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</si>
  <si>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</si>
  <si>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</si>
  <si>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</si>
  <si>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</si>
  <si>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</si>
  <si>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</si>
  <si>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</si>
  <si>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</si>
  <si>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</si>
  <si>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</si>
  <si>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</si>
  <si>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</si>
  <si>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</si>
  <si>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</si>
  <si>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</si>
  <si>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</si>
  <si>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</si>
  <si>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</si>
  <si>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</si>
  <si>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</si>
  <si>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</si>
  <si>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</si>
  <si>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</si>
  <si>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</si>
  <si>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</si>
  <si>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</si>
  <si>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</si>
  <si>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</si>
  <si>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</si>
  <si>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</si>
  <si>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</si>
  <si>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</si>
  <si>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</si>
  <si>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</si>
  <si>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</si>
  <si>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</si>
  <si>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</si>
  <si>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</si>
  <si>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</si>
  <si>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</si>
  <si>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</si>
  <si>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</si>
  <si>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</si>
  <si>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</si>
  <si>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</si>
  <si>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</si>
  <si>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</si>
  <si>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</si>
  <si>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</si>
  <si>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</si>
  <si>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</si>
  <si>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</si>
  <si>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</si>
  <si>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</si>
  <si>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</si>
  <si>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</si>
  <si>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</si>
  <si>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</si>
  <si>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</si>
  <si>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</si>
  <si>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</si>
  <si>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</si>
  <si>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</si>
  <si>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</si>
  <si>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</si>
  <si>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</si>
  <si>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</si>
  <si>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</si>
  <si>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</si>
  <si>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</si>
  <si>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</si>
  <si>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</si>
  <si>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</si>
  <si>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</si>
  <si>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</si>
  <si>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</si>
  <si>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</si>
  <si>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</si>
  <si>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</si>
  <si>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</si>
  <si>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</si>
  <si>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</si>
  <si>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</si>
  <si>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</si>
  <si>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</si>
  <si>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</si>
  <si>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</si>
  <si>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</si>
  <si>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</si>
  <si>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</si>
  <si>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</si>
  <si>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</si>
  <si>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</si>
  <si>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</si>
  <si>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</si>
  <si>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</si>
  <si>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</si>
  <si>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</si>
  <si>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</si>
  <si>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</si>
  <si>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</si>
  <si>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</si>
  <si>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</si>
  <si>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</si>
  <si>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</si>
  <si>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</si>
  <si>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</si>
  <si>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</si>
  <si>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</si>
  <si>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</si>
  <si>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</si>
  <si>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</si>
  <si>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</si>
  <si>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</si>
  <si>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</si>
  <si>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</si>
  <si>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</si>
  <si>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</si>
  <si>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</si>
  <si>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</si>
  <si>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</si>
  <si>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</si>
  <si>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</si>
  <si>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</si>
  <si>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</si>
  <si>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</si>
  <si>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</si>
  <si>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</si>
  <si>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</si>
  <si>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</si>
  <si>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</si>
  <si>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</si>
  <si>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</si>
  <si>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</si>
  <si>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</si>
  <si>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</si>
  <si>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</si>
  <si>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</si>
  <si>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</si>
  <si>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</si>
  <si>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</si>
  <si>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</si>
  <si>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</si>
  <si>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</si>
  <si>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</si>
  <si>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</si>
  <si>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</si>
  <si>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</si>
  <si>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</si>
  <si>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</si>
  <si>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</si>
  <si>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</si>
  <si>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</si>
  <si>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</si>
  <si>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</si>
  <si>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</si>
  <si>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</si>
  <si>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</si>
  <si>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</si>
  <si>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</si>
  <si>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</si>
  <si>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</si>
  <si>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</si>
  <si>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</si>
  <si>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</si>
  <si>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</si>
  <si>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</si>
  <si>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</si>
  <si>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</si>
  <si>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</si>
  <si>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</si>
  <si>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</si>
  <si>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</si>
  <si>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</si>
  <si>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</si>
  <si>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</si>
  <si>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</si>
  <si>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</si>
  <si>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</si>
  <si>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</si>
  <si>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</si>
  <si>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</si>
  <si>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</si>
  <si>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</si>
  <si>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</si>
  <si>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</si>
  <si>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</si>
  <si>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</si>
  <si>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</si>
  <si>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</si>
  <si>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</si>
  <si>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</si>
  <si>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</si>
  <si>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</si>
  <si>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</si>
  <si>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2  Informe Analítico de la Deuda Pública y Otros Pasivos - LDF</t>
  </si>
  <si>
    <t>Formato 6a  Estado Analítico del Ejercicio del Presupuesto de Egresos Detallado - LDF</t>
  </si>
  <si>
    <t>Formato 6c  Estado Analítico del Ejercicio del Presupuesto de Egresos Detallado - LDF</t>
  </si>
  <si>
    <t>Formato 6d  Estado Analítico del Ejercicio del Presupuesto de Egresos Detallado - LDF</t>
  </si>
  <si>
    <t>LIC. GILBERTO EMMANUEL BRITO SILVA</t>
  </si>
  <si>
    <t>DIRECTOR</t>
  </si>
  <si>
    <t>Formato 3  Informe Analítico de Obligaciones Diferentes de Financiamientos – LDF</t>
  </si>
  <si>
    <t>Formato 4 Balance Presupuestario - LDF</t>
  </si>
  <si>
    <t>Formato 1  Estado de Situación Financiera Detallado - LDF</t>
  </si>
  <si>
    <t>Formato 5 Estado Analítico de Ingresos Detallado - LDF</t>
  </si>
  <si>
    <t xml:space="preserve">  </t>
  </si>
  <si>
    <t xml:space="preserve"> </t>
  </si>
  <si>
    <t>RECURSO FEDERAL</t>
  </si>
  <si>
    <t>ESTATAL</t>
  </si>
  <si>
    <t>SUMA DE :</t>
  </si>
  <si>
    <t>INSTITUTO ESTATAL DE LA EDUCACIÓN PARA LOS ADULTOS DEL ESTADO DE CAMPECHE</t>
  </si>
  <si>
    <t xml:space="preserve">   JEFE DEL DEPTO. DE ADMINISTRACIÓN </t>
  </si>
  <si>
    <t>CP. ANGÉLICA ESTHER HERRERA MUKUL</t>
  </si>
  <si>
    <t>RESP. DEL ÁREA DE FINANZAS</t>
  </si>
  <si>
    <t xml:space="preserve">    CP. JOSÉ ANTONIO CHABLÉ POLANCO  </t>
  </si>
  <si>
    <t>A3.2 Financiamiento Neto con Fuente de Pago de Transferencias Federales Etiquetadas              (A3.2 = F2 – G2)</t>
  </si>
  <si>
    <t>VIII. Balance Presupuestario de Recursos Etiquetados sin Financiamiento Neto                        (VIII = VII – A3.2)</t>
  </si>
  <si>
    <t>III. Balance Presupuestario sin Financiamiento Neto y sin Remanentes del Ejercicio Anterior           (III= II - C)</t>
  </si>
  <si>
    <t xml:space="preserve">Diferencia (e) </t>
  </si>
  <si>
    <t>I. Total de Ingresos de Libre Disposición (I=A+B+C+D+E+F+G+H+I+J+K+L)</t>
  </si>
  <si>
    <t>Saldo Final del Periodo (h)             h=d+e-f+g</t>
  </si>
  <si>
    <t>31 de Diciembre de 2017</t>
  </si>
  <si>
    <t xml:space="preserve">Al 31 de Diciembre de 2017  y al 31 de Diciembre de 2018 </t>
  </si>
  <si>
    <t>Monto pagado de la inversión al 31 de diciembre de 2018 (k)</t>
  </si>
  <si>
    <t>Monto pagado de la inversión actualizado al 31 de diciembre de 2018</t>
  </si>
  <si>
    <t>Saldo pendiente por pagar de la inversión al 31 de diciembre de 2018                  (m = g – l)</t>
  </si>
  <si>
    <t>Del 1 de Enero al 31 de Diciembre de 2018</t>
  </si>
  <si>
    <t>Saldo al 31 de diciembre de 2017 (d)</t>
  </si>
  <si>
    <t>Formato 6b  Estado Analítico del Ejercicio del Presupuesto de Egresos Detallado - LDF</t>
  </si>
  <si>
    <t>Clasificación Administrativa</t>
  </si>
  <si>
    <t>I. Gasto No Etiquetado</t>
  </si>
  <si>
    <t>(I=A+B+C+D+E+F+G+H+…+S)</t>
  </si>
  <si>
    <t>RAMO XXXVIII GOBIERNO DEL ESTADO</t>
  </si>
  <si>
    <t>A. 21120A Dirección General</t>
  </si>
  <si>
    <t>B. 21120B Departamento de Planeación y Seg. Operativo</t>
  </si>
  <si>
    <t>C. 21120C Departamento de Servicios Educativos</t>
  </si>
  <si>
    <t>D. 21120D Departamento de Acreditación</t>
  </si>
  <si>
    <t>E. 21120E Departamento de Administración</t>
  </si>
  <si>
    <t>F. 21120F Unidad de Informática</t>
  </si>
  <si>
    <t>G. 21120G Unidad de asuntos Jurídicos</t>
  </si>
  <si>
    <t>H. 21120I Coordinación de Delegaciones</t>
  </si>
  <si>
    <t>I. 21120J Delegación Municipal 01 Calkini</t>
  </si>
  <si>
    <t>J. 21120K Delegación Municipal 02 Campeche</t>
  </si>
  <si>
    <t>K. 21120L Delegación Municipal 03 Hopelchén</t>
  </si>
  <si>
    <t>L. 21120M Delegación Municipal 04 Champotón</t>
  </si>
  <si>
    <t>M. 21120N Delegación Municipal 05 Escárcega</t>
  </si>
  <si>
    <t>N. 21120O Delegación Municipal 06 Candelaria</t>
  </si>
  <si>
    <t>Ñ. 21120P Delegación Municipal 07 Carmen</t>
  </si>
  <si>
    <t>O. 21120Q Delegación Municipal 08 Calakmul</t>
  </si>
  <si>
    <t>P. 21120R Delegación Municipal 09 Palizada</t>
  </si>
  <si>
    <t>Q. 21120S Delegación Municipal 10 Tenabo</t>
  </si>
  <si>
    <t>R. 21120T Delegación Municipal 11 Hecelchakán</t>
  </si>
  <si>
    <t>GOBIERNO DEL ESTADO</t>
  </si>
  <si>
    <t>S. 21120B Departamento de Planeación y Seg. Operativo</t>
  </si>
  <si>
    <t>II. Gasto Etiquetado</t>
  </si>
  <si>
    <t>(II=A+B+C+D+E+F+G+H+…+AI)</t>
  </si>
  <si>
    <t>RAMO XXXIII FAETA</t>
  </si>
  <si>
    <t>H. 21120H Unidad de Contraloría Interna</t>
  </si>
  <si>
    <t>I. 21120I Coordinación de Delegaciones</t>
  </si>
  <si>
    <t>J. 21120J Delegación Municipal 01 Calkini</t>
  </si>
  <si>
    <t>K. 21120K Delegación Municipal 02 Campeche</t>
  </si>
  <si>
    <t>L. 21120L Delegación Municipal 03 Hopelchén</t>
  </si>
  <si>
    <t>M. 21120M Delegación Municipal 04 Champotón</t>
  </si>
  <si>
    <t>N. 21120N Delegación Municipal 05 Escárcega</t>
  </si>
  <si>
    <t>Ñ. 21120O Delegación Municipal 06 Candelaria</t>
  </si>
  <si>
    <t>O. 21120P Delegación Municipal 07 Carmen</t>
  </si>
  <si>
    <t>P. 21120Q Delegación Municipal 08 Calakmul</t>
  </si>
  <si>
    <t>Q. 21120R Delegación Municipal 09 Palizada</t>
  </si>
  <si>
    <t>R. 21120S Delegación Municipal 10 Tenabo</t>
  </si>
  <si>
    <t>S. 21120T Delegación Municipal 11 Hecelchakán</t>
  </si>
  <si>
    <t xml:space="preserve">RAMO XI </t>
  </si>
  <si>
    <t>T. 21120A Dirección General</t>
  </si>
  <si>
    <t>U. 21120B Departamento de Planeación y Seg. Operativo</t>
  </si>
  <si>
    <t>V. 21120J Delegación Municipal 01 Calkini</t>
  </si>
  <si>
    <t>W. 21120K Delegación Municipal 02 Campeche</t>
  </si>
  <si>
    <t>X. 21120L Delegación Municipal 03 Hopelchén</t>
  </si>
  <si>
    <t>Y. 21120M Delegación Municipal 04 Champotón</t>
  </si>
  <si>
    <t>Z. 21120N Delegación Municipal 05 Escárcega</t>
  </si>
  <si>
    <t>AA. 21120O Delegación Municipal 06 Candelaria</t>
  </si>
  <si>
    <t>AB. 21120P Delegación Municipal 07 Carmen</t>
  </si>
  <si>
    <t>AC. 21120Q Delegación Municipal 08 Calakmul</t>
  </si>
  <si>
    <t>AD. 21120R Delegación Municipal 09 Palizada</t>
  </si>
  <si>
    <t>AE. 21120S Delegación Municipal 10 Tenabo</t>
  </si>
  <si>
    <t>AF. 21120T Delegación Municipal 11 Hecelchakán</t>
  </si>
  <si>
    <t>Formato 7 a) Proyecciones de Ingresos – LDF</t>
  </si>
  <si>
    <t xml:space="preserve">(CIFRAS NOMINALES) </t>
  </si>
  <si>
    <t xml:space="preserve">Concepto </t>
  </si>
  <si>
    <t xml:space="preserve">Año en Cuestión </t>
  </si>
  <si>
    <t xml:space="preserve">Año 1 </t>
  </si>
  <si>
    <t xml:space="preserve">Año 2 </t>
  </si>
  <si>
    <t xml:space="preserve">Año 3 </t>
  </si>
  <si>
    <t xml:space="preserve">Año 4 </t>
  </si>
  <si>
    <t xml:space="preserve">Año 5 </t>
  </si>
  <si>
    <t xml:space="preserve">(de iniciativa de Ley) 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</si>
  <si>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</si>
  <si>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</si>
  <si>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</si>
  <si>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</si>
  <si>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</si>
  <si>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</si>
  <si>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  Aprovechamientos</t>
  </si>
  <si>
    <t>G.    Ingresos por Ventas de Bienes y Servicios</t>
  </si>
  <si>
    <t>H.    Participaciones</t>
  </si>
  <si>
    <t>I.      Incentivos Derivados de la Colaboración Fiscal</t>
  </si>
  <si>
    <t>J.     Transferencias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</si>
  <si>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</si>
  <si>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</si>
  <si>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</si>
  <si>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</si>
  <si>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</si>
  <si>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</si>
  <si>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</si>
  <si>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</si>
  <si>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</si>
  <si>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</si>
  <si>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</si>
  <si>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</si>
  <si>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</si>
  <si>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</si>
  <si>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Formato 7 b) Proyecciones de Egresos – LDF</t>
  </si>
  <si>
    <t>(CIFRAS NOMINALES)</t>
  </si>
  <si>
    <t>Año 2</t>
  </si>
  <si>
    <t>Año 3</t>
  </si>
  <si>
    <t xml:space="preserve">(de proyecto de presupuesto) </t>
  </si>
  <si>
    <r>
      <t>1. Gasto No Etiquetado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(1=A+B+C+D+E+F+G+H+I)</t>
    </r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</si>
  <si>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</si>
  <si>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</si>
  <si>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</si>
  <si>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</si>
  <si>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</si>
  <si>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</si>
  <si>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</si>
  <si>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</si>
  <si>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</si>
  <si>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</si>
  <si>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</si>
  <si>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</si>
  <si>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– LDF</t>
  </si>
  <si>
    <r>
      <t xml:space="preserve">Año 2 </t>
    </r>
    <r>
      <rPr>
        <b/>
        <vertAlign val="superscript"/>
        <sz val="9"/>
        <color theme="1"/>
        <rFont val="Arial"/>
        <family val="2"/>
      </rPr>
      <t xml:space="preserve"> </t>
    </r>
  </si>
  <si>
    <t xml:space="preserve">Año del Ejercicio Vigente </t>
  </si>
  <si>
    <t>1. Ingresos de Libre Disposición (1=A+B+C+D+E+F+G+H+I+J+K+L)</t>
  </si>
  <si>
    <t>F.    Aprovechamientos</t>
  </si>
  <si>
    <t>I.     Incentivos Derivados de la Colaboración Fiscal</t>
  </si>
  <si>
    <t xml:space="preserve">J.     Transferencias </t>
  </si>
  <si>
    <t>L.    Otros Ingresos de Libre Disposición</t>
  </si>
  <si>
    <r>
      <t>2. Transferencias Federales Etiquetadas</t>
    </r>
    <r>
      <rPr>
        <b/>
        <vertAlign val="superscript"/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(2=A+B+C+D+E)</t>
    </r>
  </si>
  <si>
    <t>3. Ingresos Derivados de Financiamientos (3=A)</t>
  </si>
  <si>
    <t>4. Total de Resultados de Ingresos (4=1+2+3)</t>
  </si>
  <si>
    <t>Formato 7 d) Resultados de Egresos – LDF</t>
  </si>
  <si>
    <r>
      <t xml:space="preserve">Año 1 </t>
    </r>
    <r>
      <rPr>
        <b/>
        <vertAlign val="superscript"/>
        <sz val="9"/>
        <color theme="1"/>
        <rFont val="Arial"/>
        <family val="2"/>
      </rPr>
      <t xml:space="preserve"> </t>
    </r>
  </si>
  <si>
    <t>3. Total del Resultado de Egresos (3=1+2)</t>
  </si>
  <si>
    <t>La Ley de Disciplina Financiera en su Anexo 2 indica que las Entidades Federativas y Municipios integrarán esta información, motivo por el cual este Organismo Descentralizado no realiza el llenado del formato 7.</t>
  </si>
  <si>
    <t>Formato 8)  Informe sobre Estudios Actuariales – LDF</t>
  </si>
  <si>
    <t>EJERCICIO 2018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</si>
  <si>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</si>
  <si>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</si>
  <si>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</si>
  <si>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</si>
  <si>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</si>
  <si>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</si>
  <si>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</si>
  <si>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----------</t>
  </si>
  <si>
    <t>-----------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</si>
  <si>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</si>
  <si>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</si>
  <si>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</si>
  <si>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</si>
  <si>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</si>
  <si>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</si>
  <si>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</si>
  <si>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</si>
  <si>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</si>
  <si>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</si>
  <si>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</si>
  <si>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</si>
  <si>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</si>
  <si>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</si>
  <si>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</si>
  <si>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</si>
  <si>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</si>
  <si>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</si>
  <si>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</si>
  <si>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</si>
  <si>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</si>
  <si>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</si>
  <si>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</si>
  <si>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</si>
  <si>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</si>
  <si>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</si>
  <si>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</si>
  <si>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</si>
  <si>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</si>
  <si>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</si>
  <si>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</si>
  <si>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</si>
  <si>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</si>
  <si>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</si>
  <si>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</si>
  <si>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</si>
  <si>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</si>
  <si>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</si>
  <si>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 xml:space="preserve">   Este Organismo Descentralizado no realiza Estudios Actuariales.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</si>
</sst>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#,##0.00_ ;\-#,##0.00\ "/>
  </numFmts>
  <fonts count="4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.85"/>
      <color indexed="8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8.5"/>
      <color rgb="FF000000"/>
      <name val="Times New Roman"/>
      <family val="1"/>
    </font>
    <font>
      <b/>
      <sz val="8.5"/>
      <color rgb="FF000000"/>
      <name val="Times New Roman"/>
      <family val="1"/>
    </font>
    <font>
      <b/>
      <sz val="8.5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0"/>
      <color theme="1"/>
      <name val="Calibri"/>
      <family val="2"/>
      <scheme val="minor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000000"/>
      <name val="Times New Roman"/>
      <family val="1"/>
    </font>
    <font>
      <b/>
      <i/>
      <sz val="8.5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indexed="8"/>
      <name val="Times New Roman"/>
      <family val="1"/>
    </font>
    <font>
      <b/>
      <sz val="9.85"/>
      <color indexed="8"/>
      <name val="Times New Roman"/>
      <family val="1"/>
    </font>
    <font>
      <b/>
      <sz val="9"/>
      <color indexed="8"/>
      <name val="Arial"/>
      <family val="2"/>
    </font>
    <font>
      <b/>
      <sz val="8.5"/>
      <color indexed="8"/>
      <name val="Arial"/>
      <family val="2"/>
    </font>
    <font>
      <sz val="10"/>
      <color indexed="8"/>
      <name val="MS Sans Serif"/>
    </font>
    <font>
      <sz val="9.85"/>
      <color indexed="8"/>
      <name val="Times New Roman"/>
      <family val="1"/>
    </font>
    <font>
      <sz val="11"/>
      <color indexed="8"/>
      <name val="Calibri"/>
      <family val="2"/>
    </font>
    <font>
      <b/>
      <u/>
      <sz val="8.5"/>
      <color theme="1"/>
      <name val="Arial"/>
      <family val="2"/>
    </font>
    <font>
      <sz val="8.5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9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4" fillId="0" borderId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4" fillId="0" borderId="0"/>
  </cellStyleXfs>
  <cellXfs count="548">
    <xf numFmtId="0" fontId="0" fillId="0" borderId="0" xfId="0"/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3" borderId="5" xfId="0" applyFont="1" applyFill="1" applyBorder="1" applyAlignment="1">
      <alignment horizontal="justify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0" fillId="3" borderId="0" xfId="0" applyFill="1"/>
    <xf numFmtId="0" fontId="2" fillId="3" borderId="5" xfId="0" applyFont="1" applyFill="1" applyBorder="1" applyAlignment="1">
      <alignment horizontal="left" vertical="center" wrapText="1" indent="1"/>
    </xf>
    <xf numFmtId="0" fontId="3" fillId="3" borderId="11" xfId="0" applyFont="1" applyFill="1" applyBorder="1" applyAlignment="1">
      <alignment horizontal="justify"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vertical="center"/>
    </xf>
    <xf numFmtId="2" fontId="3" fillId="3" borderId="7" xfId="0" applyNumberFormat="1" applyFont="1" applyFill="1" applyBorder="1" applyAlignment="1">
      <alignment horizontal="right" vertical="center" wrapText="1"/>
    </xf>
    <xf numFmtId="4" fontId="3" fillId="3" borderId="7" xfId="0" applyNumberFormat="1" applyFont="1" applyFill="1" applyBorder="1" applyAlignment="1">
      <alignment vertical="center" wrapText="1"/>
    </xf>
    <xf numFmtId="4" fontId="2" fillId="3" borderId="7" xfId="0" applyNumberFormat="1" applyFont="1" applyFill="1" applyBorder="1" applyAlignment="1">
      <alignment vertical="center" wrapText="1"/>
    </xf>
    <xf numFmtId="4" fontId="3" fillId="3" borderId="5" xfId="0" applyNumberFormat="1" applyFont="1" applyFill="1" applyBorder="1" applyAlignment="1">
      <alignment vertical="center" wrapText="1"/>
    </xf>
    <xf numFmtId="4" fontId="2" fillId="3" borderId="5" xfId="0" applyNumberFormat="1" applyFont="1" applyFill="1" applyBorder="1" applyAlignment="1">
      <alignment vertical="center" wrapText="1"/>
    </xf>
    <xf numFmtId="4" fontId="3" fillId="3" borderId="7" xfId="0" applyNumberFormat="1" applyFont="1" applyFill="1" applyBorder="1" applyAlignment="1">
      <alignment vertical="center"/>
    </xf>
    <xf numFmtId="4" fontId="2" fillId="3" borderId="7" xfId="0" applyNumberFormat="1" applyFont="1" applyFill="1" applyBorder="1" applyAlignment="1">
      <alignment vertical="center"/>
    </xf>
    <xf numFmtId="2" fontId="2" fillId="3" borderId="7" xfId="0" applyNumberFormat="1" applyFont="1" applyFill="1" applyBorder="1" applyAlignment="1">
      <alignment horizontal="right" vertical="center" wrapText="1"/>
    </xf>
    <xf numFmtId="0" fontId="3" fillId="2" borderId="1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4" fontId="2" fillId="3" borderId="5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4" fontId="3" fillId="3" borderId="5" xfId="0" applyNumberFormat="1" applyFont="1" applyFill="1" applyBorder="1" applyAlignment="1">
      <alignment vertical="center"/>
    </xf>
    <xf numFmtId="4" fontId="3" fillId="3" borderId="8" xfId="0" applyNumberFormat="1" applyFont="1" applyFill="1" applyBorder="1" applyAlignment="1">
      <alignment vertical="center"/>
    </xf>
    <xf numFmtId="0" fontId="0" fillId="4" borderId="0" xfId="0" applyFill="1" applyBorder="1"/>
    <xf numFmtId="0" fontId="0" fillId="0" borderId="0" xfId="0" applyNumberFormat="1" applyFill="1" applyBorder="1" applyAlignment="1" applyProtection="1"/>
    <xf numFmtId="0" fontId="0" fillId="0" borderId="0" xfId="0" applyNumberFormat="1" applyFont="1" applyFill="1" applyBorder="1" applyAlignment="1" applyProtection="1"/>
    <xf numFmtId="0" fontId="9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/>
    <xf numFmtId="0" fontId="1" fillId="2" borderId="0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0" fillId="4" borderId="10" xfId="0" applyFill="1" applyBorder="1"/>
    <xf numFmtId="0" fontId="2" fillId="3" borderId="8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top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top"/>
    </xf>
    <xf numFmtId="0" fontId="3" fillId="4" borderId="3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horizontal="center" vertical="top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  <xf numFmtId="0" fontId="3" fillId="2" borderId="10" xfId="0" applyFont="1" applyFill="1" applyBorder="1" applyAlignment="1">
      <alignment horizontal="left" vertical="top"/>
    </xf>
    <xf numFmtId="164" fontId="2" fillId="3" borderId="7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/>
    <xf numFmtId="0" fontId="3" fillId="3" borderId="6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left" vertical="center" wrapText="1" indent="5"/>
    </xf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3" fillId="3" borderId="6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left" vertical="center" wrapText="1" indent="5"/>
    </xf>
    <xf numFmtId="0" fontId="2" fillId="3" borderId="5" xfId="0" applyFont="1" applyFill="1" applyBorder="1" applyAlignment="1">
      <alignment horizontal="left" vertical="center" indent="5"/>
    </xf>
    <xf numFmtId="0" fontId="2" fillId="3" borderId="5" xfId="0" applyFont="1" applyFill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wrapText="1" indent="1"/>
    </xf>
    <xf numFmtId="0" fontId="3" fillId="3" borderId="5" xfId="0" applyFont="1" applyFill="1" applyBorder="1" applyAlignment="1">
      <alignment horizontal="left" vertical="center" wrapText="1" indent="1"/>
    </xf>
    <xf numFmtId="0" fontId="3" fillId="3" borderId="5" xfId="0" applyFont="1" applyFill="1" applyBorder="1" applyAlignment="1">
      <alignment horizontal="left" vertical="center" indent="1"/>
    </xf>
    <xf numFmtId="0" fontId="2" fillId="3" borderId="6" xfId="0" applyFont="1" applyFill="1" applyBorder="1" applyAlignment="1">
      <alignment horizontal="left" vertical="center" wrapText="1" indent="1"/>
    </xf>
    <xf numFmtId="0" fontId="2" fillId="3" borderId="6" xfId="0" applyFont="1" applyFill="1" applyBorder="1" applyAlignment="1">
      <alignment horizontal="left" vertical="center" indent="5"/>
    </xf>
    <xf numFmtId="0" fontId="2" fillId="3" borderId="6" xfId="0" applyFont="1" applyFill="1" applyBorder="1" applyAlignment="1">
      <alignment horizontal="left" vertical="center" indent="1"/>
    </xf>
    <xf numFmtId="0" fontId="3" fillId="3" borderId="6" xfId="0" applyFont="1" applyFill="1" applyBorder="1" applyAlignment="1">
      <alignment horizontal="left" vertical="center" wrapText="1" indent="1"/>
    </xf>
    <xf numFmtId="0" fontId="3" fillId="3" borderId="6" xfId="0" applyFont="1" applyFill="1" applyBorder="1" applyAlignment="1">
      <alignment horizontal="left" vertical="center" indent="1"/>
    </xf>
    <xf numFmtId="0" fontId="3" fillId="3" borderId="9" xfId="0" applyFont="1" applyFill="1" applyBorder="1" applyAlignment="1">
      <alignment horizontal="left" vertical="center" wrapText="1" indent="1"/>
    </xf>
    <xf numFmtId="4" fontId="0" fillId="0" borderId="0" xfId="0" applyNumberFormat="1"/>
    <xf numFmtId="0" fontId="11" fillId="0" borderId="0" xfId="0" applyFont="1"/>
    <xf numFmtId="0" fontId="1" fillId="2" borderId="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/>
    <xf numFmtId="0" fontId="0" fillId="5" borderId="0" xfId="0" applyFill="1"/>
    <xf numFmtId="0" fontId="13" fillId="5" borderId="0" xfId="0" applyFont="1" applyFill="1"/>
    <xf numFmtId="0" fontId="3" fillId="2" borderId="6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14" fillId="0" borderId="0" xfId="0" applyFont="1"/>
    <xf numFmtId="0" fontId="2" fillId="3" borderId="6" xfId="0" applyFont="1" applyFill="1" applyBorder="1" applyAlignment="1">
      <alignment horizontal="left" vertical="center" wrapText="1"/>
    </xf>
    <xf numFmtId="0" fontId="0" fillId="3" borderId="0" xfId="0" applyNumberFormat="1" applyFill="1" applyBorder="1" applyAlignment="1" applyProtection="1"/>
    <xf numFmtId="0" fontId="15" fillId="3" borderId="0" xfId="0" applyFont="1" applyFill="1" applyBorder="1" applyAlignment="1">
      <alignment horizontal="center" vertical="center"/>
    </xf>
    <xf numFmtId="0" fontId="14" fillId="3" borderId="0" xfId="0" applyNumberFormat="1" applyFont="1" applyFill="1" applyBorder="1" applyAlignment="1" applyProtection="1"/>
    <xf numFmtId="0" fontId="14" fillId="3" borderId="0" xfId="0" applyFont="1" applyFill="1"/>
    <xf numFmtId="0" fontId="0" fillId="3" borderId="0" xfId="0" applyNumberFormat="1" applyFont="1" applyFill="1" applyBorder="1" applyAlignment="1" applyProtection="1"/>
    <xf numFmtId="0" fontId="9" fillId="3" borderId="0" xfId="0" applyFont="1" applyFill="1" applyBorder="1" applyAlignment="1">
      <alignment horizontal="center" vertical="center"/>
    </xf>
    <xf numFmtId="0" fontId="13" fillId="3" borderId="0" xfId="0" applyNumberFormat="1" applyFont="1" applyFill="1" applyBorder="1" applyAlignment="1" applyProtection="1"/>
    <xf numFmtId="0" fontId="13" fillId="3" borderId="0" xfId="0" applyFont="1" applyFill="1"/>
    <xf numFmtId="0" fontId="16" fillId="3" borderId="0" xfId="0" applyFont="1" applyFill="1" applyBorder="1" applyAlignment="1">
      <alignment horizontal="center" vertical="center"/>
    </xf>
    <xf numFmtId="0" fontId="17" fillId="3" borderId="0" xfId="0" applyNumberFormat="1" applyFont="1" applyFill="1" applyBorder="1" applyAlignment="1" applyProtection="1"/>
    <xf numFmtId="0" fontId="1" fillId="2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0" fillId="3" borderId="0" xfId="0" applyNumberFormat="1" applyFont="1" applyFill="1" applyBorder="1" applyAlignment="1" applyProtection="1"/>
    <xf numFmtId="0" fontId="2" fillId="4" borderId="9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1" fillId="3" borderId="0" xfId="0" applyFont="1" applyFill="1"/>
    <xf numFmtId="0" fontId="10" fillId="3" borderId="0" xfId="0" applyFont="1" applyFill="1" applyBorder="1" applyAlignment="1">
      <alignment horizontal="center" vertical="center"/>
    </xf>
    <xf numFmtId="0" fontId="19" fillId="3" borderId="0" xfId="0" applyFont="1" applyFill="1"/>
    <xf numFmtId="0" fontId="18" fillId="3" borderId="0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justify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11" fillId="3" borderId="0" xfId="0" applyNumberFormat="1" applyFont="1" applyFill="1" applyBorder="1" applyAlignment="1" applyProtection="1"/>
    <xf numFmtId="0" fontId="18" fillId="3" borderId="0" xfId="0" applyFont="1" applyFill="1" applyBorder="1" applyAlignment="1">
      <alignment horizontal="left" vertical="center"/>
    </xf>
    <xf numFmtId="0" fontId="19" fillId="3" borderId="0" xfId="0" applyNumberFormat="1" applyFont="1" applyFill="1" applyBorder="1" applyAlignment="1" applyProtection="1"/>
    <xf numFmtId="0" fontId="22" fillId="0" borderId="0" xfId="0" applyFont="1" applyAlignment="1">
      <alignment wrapText="1"/>
    </xf>
    <xf numFmtId="0" fontId="22" fillId="0" borderId="0" xfId="0" applyFont="1"/>
    <xf numFmtId="0" fontId="22" fillId="0" borderId="0" xfId="0" applyNumberFormat="1" applyFont="1" applyFill="1" applyBorder="1" applyAlignment="1" applyProtection="1"/>
    <xf numFmtId="0" fontId="23" fillId="0" borderId="0" xfId="0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 applyProtection="1"/>
    <xf numFmtId="0" fontId="13" fillId="0" borderId="0" xfId="0" applyFont="1"/>
    <xf numFmtId="4" fontId="20" fillId="3" borderId="7" xfId="0" applyNumberFormat="1" applyFont="1" applyFill="1" applyBorder="1" applyAlignment="1">
      <alignment horizontal="right" vertical="center" wrapText="1"/>
    </xf>
    <xf numFmtId="0" fontId="20" fillId="3" borderId="6" xfId="0" applyFont="1" applyFill="1" applyBorder="1" applyAlignment="1">
      <alignment horizontal="justify" vertical="center" wrapText="1"/>
    </xf>
    <xf numFmtId="0" fontId="21" fillId="3" borderId="7" xfId="0" applyFont="1" applyFill="1" applyBorder="1" applyAlignment="1">
      <alignment horizontal="justify" vertical="center" wrapText="1"/>
    </xf>
    <xf numFmtId="4" fontId="21" fillId="3" borderId="7" xfId="0" applyNumberFormat="1" applyFont="1" applyFill="1" applyBorder="1" applyAlignment="1">
      <alignment horizontal="right" vertical="center" wrapText="1"/>
    </xf>
    <xf numFmtId="0" fontId="21" fillId="3" borderId="6" xfId="0" applyFont="1" applyFill="1" applyBorder="1" applyAlignment="1">
      <alignment horizontal="justify" vertical="center" wrapText="1"/>
    </xf>
    <xf numFmtId="4" fontId="21" fillId="3" borderId="11" xfId="0" applyNumberFormat="1" applyFont="1" applyFill="1" applyBorder="1" applyAlignment="1">
      <alignment horizontal="right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vertical="center" wrapText="1"/>
    </xf>
    <xf numFmtId="0" fontId="20" fillId="3" borderId="5" xfId="0" applyFont="1" applyFill="1" applyBorder="1" applyAlignment="1">
      <alignment horizontal="left" vertical="center" wrapText="1"/>
    </xf>
    <xf numFmtId="0" fontId="21" fillId="3" borderId="8" xfId="0" applyFont="1" applyFill="1" applyBorder="1" applyAlignment="1">
      <alignment horizontal="justify" vertical="center" wrapText="1"/>
    </xf>
    <xf numFmtId="4" fontId="21" fillId="3" borderId="8" xfId="0" applyNumberFormat="1" applyFont="1" applyFill="1" applyBorder="1" applyAlignment="1">
      <alignment horizontal="right" vertical="center" wrapText="1"/>
    </xf>
    <xf numFmtId="0" fontId="20" fillId="2" borderId="0" xfId="0" applyFont="1" applyFill="1" applyBorder="1" applyAlignment="1">
      <alignment vertical="center" wrapText="1"/>
    </xf>
    <xf numFmtId="0" fontId="14" fillId="4" borderId="0" xfId="0" applyFont="1" applyFill="1" applyBorder="1"/>
    <xf numFmtId="0" fontId="20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/>
    </xf>
    <xf numFmtId="0" fontId="14" fillId="4" borderId="10" xfId="0" applyFont="1" applyFill="1" applyBorder="1"/>
    <xf numFmtId="0" fontId="2" fillId="3" borderId="1" xfId="0" applyFont="1" applyFill="1" applyBorder="1" applyAlignment="1">
      <alignment vertical="center" wrapText="1"/>
    </xf>
    <xf numFmtId="2" fontId="3" fillId="3" borderId="0" xfId="0" applyNumberFormat="1" applyFont="1" applyFill="1" applyBorder="1" applyAlignment="1">
      <alignment horizontal="right" vertical="center" wrapText="1"/>
    </xf>
    <xf numFmtId="2" fontId="2" fillId="3" borderId="0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center" vertical="center" wrapText="1"/>
    </xf>
    <xf numFmtId="43" fontId="3" fillId="3" borderId="0" xfId="2" applyFont="1" applyFill="1" applyBorder="1" applyAlignment="1">
      <alignment horizontal="right" vertical="center" wrapText="1"/>
    </xf>
    <xf numFmtId="164" fontId="2" fillId="3" borderId="0" xfId="0" applyNumberFormat="1" applyFont="1" applyFill="1" applyBorder="1" applyAlignment="1">
      <alignment horizontal="right" vertical="center" wrapText="1"/>
    </xf>
    <xf numFmtId="44" fontId="3" fillId="3" borderId="0" xfId="3" applyFont="1" applyFill="1" applyBorder="1" applyAlignment="1">
      <alignment horizontal="right" vertical="center" wrapText="1"/>
    </xf>
    <xf numFmtId="7" fontId="20" fillId="3" borderId="7" xfId="3" applyNumberFormat="1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27" fillId="2" borderId="2" xfId="0" applyFont="1" applyFill="1" applyBorder="1" applyAlignment="1">
      <alignment vertical="center"/>
    </xf>
    <xf numFmtId="0" fontId="27" fillId="2" borderId="3" xfId="0" applyFont="1" applyFill="1" applyBorder="1" applyAlignment="1">
      <alignment vertical="center"/>
    </xf>
    <xf numFmtId="0" fontId="27" fillId="2" borderId="4" xfId="0" applyFont="1" applyFill="1" applyBorder="1" applyAlignment="1">
      <alignment vertical="center"/>
    </xf>
    <xf numFmtId="0" fontId="28" fillId="0" borderId="0" xfId="0" applyFont="1"/>
    <xf numFmtId="0" fontId="27" fillId="2" borderId="6" xfId="0" applyFont="1" applyFill="1" applyBorder="1" applyAlignment="1">
      <alignment vertical="center" wrapText="1"/>
    </xf>
    <xf numFmtId="0" fontId="27" fillId="2" borderId="0" xfId="0" applyFont="1" applyFill="1" applyBorder="1" applyAlignment="1">
      <alignment vertical="center" wrapText="1"/>
    </xf>
    <xf numFmtId="0" fontId="27" fillId="2" borderId="6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vertical="center" wrapText="1"/>
    </xf>
    <xf numFmtId="0" fontId="27" fillId="2" borderId="9" xfId="0" applyFont="1" applyFill="1" applyBorder="1" applyAlignment="1">
      <alignment vertical="center" wrapText="1"/>
    </xf>
    <xf numFmtId="0" fontId="27" fillId="2" borderId="10" xfId="0" applyFont="1" applyFill="1" applyBorder="1" applyAlignment="1">
      <alignment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3" borderId="11" xfId="0" applyNumberFormat="1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justify" vertical="center" wrapText="1"/>
    </xf>
    <xf numFmtId="4" fontId="27" fillId="3" borderId="7" xfId="0" applyNumberFormat="1" applyFont="1" applyFill="1" applyBorder="1" applyAlignment="1">
      <alignment horizontal="justify" vertical="center" wrapText="1"/>
    </xf>
    <xf numFmtId="0" fontId="27" fillId="3" borderId="1" xfId="0" applyFont="1" applyFill="1" applyBorder="1" applyAlignment="1">
      <alignment horizontal="justify" vertical="center" wrapText="1"/>
    </xf>
    <xf numFmtId="0" fontId="27" fillId="3" borderId="7" xfId="0" applyFont="1" applyFill="1" applyBorder="1" applyAlignment="1">
      <alignment horizontal="justify" vertical="center" wrapText="1"/>
    </xf>
    <xf numFmtId="4" fontId="27" fillId="3" borderId="7" xfId="0" applyNumberFormat="1" applyFont="1" applyFill="1" applyBorder="1" applyAlignment="1">
      <alignment horizontal="right" vertical="center" wrapText="1"/>
    </xf>
    <xf numFmtId="4" fontId="28" fillId="3" borderId="7" xfId="0" applyNumberFormat="1" applyFont="1" applyFill="1" applyBorder="1" applyAlignment="1">
      <alignment horizontal="justify" vertical="center" wrapText="1"/>
    </xf>
    <xf numFmtId="0" fontId="28" fillId="3" borderId="5" xfId="0" applyFont="1" applyFill="1" applyBorder="1" applyAlignment="1">
      <alignment horizontal="justify" vertical="center" wrapText="1"/>
    </xf>
    <xf numFmtId="4" fontId="28" fillId="3" borderId="7" xfId="0" applyNumberFormat="1" applyFont="1" applyFill="1" applyBorder="1" applyAlignment="1">
      <alignment horizontal="right" vertical="center" wrapText="1"/>
    </xf>
    <xf numFmtId="0" fontId="28" fillId="3" borderId="7" xfId="0" applyFont="1" applyFill="1" applyBorder="1" applyAlignment="1">
      <alignment horizontal="justify" vertical="center" wrapText="1"/>
    </xf>
    <xf numFmtId="0" fontId="27" fillId="3" borderId="5" xfId="0" applyFont="1" applyFill="1" applyBorder="1" applyAlignment="1">
      <alignment horizontal="left" vertical="center" wrapText="1"/>
    </xf>
    <xf numFmtId="0" fontId="28" fillId="3" borderId="5" xfId="0" applyFont="1" applyFill="1" applyBorder="1" applyAlignment="1">
      <alignment horizontal="left" vertical="center" wrapText="1"/>
    </xf>
    <xf numFmtId="4" fontId="28" fillId="3" borderId="5" xfId="0" applyNumberFormat="1" applyFont="1" applyFill="1" applyBorder="1" applyAlignment="1">
      <alignment horizontal="justify" vertical="center" wrapText="1"/>
    </xf>
    <xf numFmtId="0" fontId="29" fillId="3" borderId="7" xfId="0" applyFont="1" applyFill="1" applyBorder="1" applyAlignment="1">
      <alignment horizontal="justify" vertical="center" wrapText="1"/>
    </xf>
    <xf numFmtId="4" fontId="28" fillId="3" borderId="5" xfId="0" applyNumberFormat="1" applyFont="1" applyFill="1" applyBorder="1" applyAlignment="1">
      <alignment horizontal="right" vertical="center" wrapText="1"/>
    </xf>
    <xf numFmtId="44" fontId="27" fillId="3" borderId="7" xfId="3" applyFont="1" applyFill="1" applyBorder="1" applyAlignment="1">
      <alignment horizontal="right" vertical="center" wrapText="1"/>
    </xf>
    <xf numFmtId="0" fontId="28" fillId="3" borderId="0" xfId="0" applyFont="1" applyFill="1"/>
    <xf numFmtId="44" fontId="27" fillId="3" borderId="5" xfId="3" applyFont="1" applyFill="1" applyBorder="1" applyAlignment="1">
      <alignment horizontal="right" vertical="center" wrapText="1"/>
    </xf>
    <xf numFmtId="4" fontId="28" fillId="3" borderId="0" xfId="0" applyNumberFormat="1" applyFont="1" applyFill="1"/>
    <xf numFmtId="0" fontId="28" fillId="3" borderId="8" xfId="0" applyFont="1" applyFill="1" applyBorder="1" applyAlignment="1">
      <alignment horizontal="justify" vertical="center" wrapText="1"/>
    </xf>
    <xf numFmtId="4" fontId="28" fillId="3" borderId="11" xfId="0" applyNumberFormat="1" applyFont="1" applyFill="1" applyBorder="1" applyAlignment="1">
      <alignment horizontal="justify" vertical="center" wrapText="1"/>
    </xf>
    <xf numFmtId="0" fontId="28" fillId="3" borderId="11" xfId="0" applyFont="1" applyFill="1" applyBorder="1" applyAlignment="1">
      <alignment horizontal="justify" vertical="center" wrapText="1"/>
    </xf>
    <xf numFmtId="4" fontId="28" fillId="3" borderId="8" xfId="0" applyNumberFormat="1" applyFont="1" applyFill="1" applyBorder="1" applyAlignment="1">
      <alignment horizontal="right" vertical="center" wrapText="1"/>
    </xf>
    <xf numFmtId="4" fontId="28" fillId="3" borderId="11" xfId="0" applyNumberFormat="1" applyFont="1" applyFill="1" applyBorder="1" applyAlignment="1">
      <alignment horizontal="right" vertical="center" wrapText="1"/>
    </xf>
    <xf numFmtId="4" fontId="28" fillId="3" borderId="0" xfId="0" applyNumberFormat="1" applyFont="1" applyFill="1" applyBorder="1" applyAlignment="1">
      <alignment horizontal="right"/>
    </xf>
    <xf numFmtId="4" fontId="28" fillId="3" borderId="0" xfId="0" applyNumberFormat="1" applyFont="1" applyFill="1" applyAlignment="1">
      <alignment horizontal="right"/>
    </xf>
    <xf numFmtId="4" fontId="11" fillId="0" borderId="0" xfId="0" applyNumberFormat="1" applyFont="1" applyAlignment="1">
      <alignment horizontal="right"/>
    </xf>
    <xf numFmtId="4" fontId="11" fillId="0" borderId="0" xfId="0" applyNumberFormat="1" applyFont="1"/>
    <xf numFmtId="4" fontId="28" fillId="0" borderId="0" xfId="0" applyNumberFormat="1" applyFont="1"/>
    <xf numFmtId="4" fontId="28" fillId="0" borderId="0" xfId="0" applyNumberFormat="1" applyFont="1" applyAlignment="1">
      <alignment horizontal="right"/>
    </xf>
    <xf numFmtId="0" fontId="30" fillId="4" borderId="3" xfId="0" applyFont="1" applyFill="1" applyBorder="1" applyAlignment="1">
      <alignment horizontal="center" vertical="center"/>
    </xf>
    <xf numFmtId="0" fontId="13" fillId="4" borderId="3" xfId="0" applyFont="1" applyFill="1" applyBorder="1"/>
    <xf numFmtId="0" fontId="31" fillId="4" borderId="3" xfId="0" applyFont="1" applyFill="1" applyBorder="1" applyAlignment="1">
      <alignment horizontal="center" vertical="center"/>
    </xf>
    <xf numFmtId="0" fontId="13" fillId="4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7" fontId="0" fillId="0" borderId="0" xfId="0" applyNumberFormat="1"/>
    <xf numFmtId="0" fontId="23" fillId="3" borderId="0" xfId="0" applyFont="1" applyFill="1" applyBorder="1" applyAlignment="1">
      <alignment horizontal="center" vertical="center"/>
    </xf>
    <xf numFmtId="0" fontId="22" fillId="3" borderId="0" xfId="0" applyNumberFormat="1" applyFont="1" applyFill="1" applyBorder="1" applyAlignment="1" applyProtection="1"/>
    <xf numFmtId="0" fontId="12" fillId="3" borderId="0" xfId="0" applyNumberFormat="1" applyFont="1" applyFill="1" applyBorder="1" applyAlignment="1" applyProtection="1"/>
    <xf numFmtId="0" fontId="12" fillId="3" borderId="0" xfId="0" applyFont="1" applyFill="1"/>
    <xf numFmtId="0" fontId="1" fillId="2" borderId="3" xfId="0" applyFont="1" applyFill="1" applyBorder="1" applyAlignment="1">
      <alignment vertical="center"/>
    </xf>
    <xf numFmtId="0" fontId="20" fillId="2" borderId="2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vertical="center"/>
    </xf>
    <xf numFmtId="0" fontId="20" fillId="2" borderId="3" xfId="0" applyFont="1" applyFill="1" applyBorder="1" applyAlignment="1">
      <alignment vertical="center"/>
    </xf>
    <xf numFmtId="0" fontId="20" fillId="2" borderId="4" xfId="0" applyFont="1" applyFill="1" applyBorder="1" applyAlignment="1">
      <alignment vertical="center"/>
    </xf>
    <xf numFmtId="0" fontId="21" fillId="3" borderId="6" xfId="0" applyFont="1" applyFill="1" applyBorder="1" applyAlignment="1">
      <alignment horizontal="left" vertical="center"/>
    </xf>
    <xf numFmtId="0" fontId="21" fillId="3" borderId="0" xfId="0" applyFont="1" applyFill="1" applyAlignment="1">
      <alignment horizontal="left" vertical="center"/>
    </xf>
    <xf numFmtId="0" fontId="21" fillId="3" borderId="0" xfId="0" applyFont="1" applyFill="1" applyAlignment="1">
      <alignment horizontal="left" vertical="center" wrapText="1"/>
    </xf>
    <xf numFmtId="0" fontId="21" fillId="3" borderId="9" xfId="0" applyFont="1" applyFill="1" applyBorder="1" applyAlignment="1">
      <alignment horizontal="left" vertical="center"/>
    </xf>
    <xf numFmtId="0" fontId="21" fillId="3" borderId="10" xfId="0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 applyProtection="1"/>
    <xf numFmtId="0" fontId="15" fillId="0" borderId="0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/>
    <xf numFmtId="0" fontId="20" fillId="2" borderId="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20" fillId="2" borderId="7" xfId="0" applyFont="1" applyFill="1" applyBorder="1" applyAlignment="1">
      <alignment vertical="center"/>
    </xf>
    <xf numFmtId="0" fontId="20" fillId="2" borderId="9" xfId="0" applyFont="1" applyFill="1" applyBorder="1" applyAlignment="1">
      <alignment vertical="center"/>
    </xf>
    <xf numFmtId="0" fontId="20" fillId="2" borderId="10" xfId="0" applyFont="1" applyFill="1" applyBorder="1" applyAlignment="1">
      <alignment vertical="center"/>
    </xf>
    <xf numFmtId="0" fontId="20" fillId="2" borderId="11" xfId="0" applyFont="1" applyFill="1" applyBorder="1" applyAlignment="1">
      <alignment vertical="center"/>
    </xf>
    <xf numFmtId="4" fontId="21" fillId="3" borderId="4" xfId="0" applyNumberFormat="1" applyFont="1" applyFill="1" applyBorder="1" applyAlignment="1">
      <alignment horizontal="center" vertical="center"/>
    </xf>
    <xf numFmtId="4" fontId="21" fillId="3" borderId="7" xfId="0" applyNumberFormat="1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left" vertical="center"/>
    </xf>
    <xf numFmtId="0" fontId="21" fillId="3" borderId="16" xfId="0" applyFont="1" applyFill="1" applyBorder="1" applyAlignment="1">
      <alignment horizontal="left" vertical="center"/>
    </xf>
    <xf numFmtId="4" fontId="21" fillId="3" borderId="7" xfId="0" applyNumberFormat="1" applyFont="1" applyFill="1" applyBorder="1" applyAlignment="1">
      <alignment horizontal="center" vertical="center"/>
    </xf>
    <xf numFmtId="4" fontId="20" fillId="3" borderId="18" xfId="0" applyNumberFormat="1" applyFont="1" applyFill="1" applyBorder="1" applyAlignment="1">
      <alignment horizontal="right" vertical="center"/>
    </xf>
    <xf numFmtId="4" fontId="20" fillId="3" borderId="7" xfId="0" applyNumberFormat="1" applyFont="1" applyFill="1" applyBorder="1" applyAlignment="1">
      <alignment horizontal="right" vertical="center"/>
    </xf>
    <xf numFmtId="4" fontId="21" fillId="3" borderId="7" xfId="0" applyNumberFormat="1" applyFont="1" applyFill="1" applyBorder="1" applyAlignment="1">
      <alignment horizontal="justify" vertical="center"/>
    </xf>
    <xf numFmtId="0" fontId="21" fillId="3" borderId="16" xfId="0" applyFont="1" applyFill="1" applyBorder="1" applyAlignment="1">
      <alignment horizontal="left" vertical="center" wrapText="1"/>
    </xf>
    <xf numFmtId="4" fontId="14" fillId="5" borderId="0" xfId="0" applyNumberFormat="1" applyFont="1" applyFill="1"/>
    <xf numFmtId="0" fontId="21" fillId="3" borderId="7" xfId="0" applyFont="1" applyFill="1" applyBorder="1" applyAlignment="1">
      <alignment horizontal="left" vertical="center" wrapText="1"/>
    </xf>
    <xf numFmtId="4" fontId="20" fillId="3" borderId="7" xfId="2" applyNumberFormat="1" applyFont="1" applyFill="1" applyBorder="1" applyAlignment="1">
      <alignment horizontal="right" vertical="center"/>
    </xf>
    <xf numFmtId="4" fontId="21" fillId="3" borderId="7" xfId="2" applyNumberFormat="1" applyFont="1" applyFill="1" applyBorder="1" applyAlignment="1">
      <alignment horizontal="right" vertical="center"/>
    </xf>
    <xf numFmtId="0" fontId="14" fillId="5" borderId="0" xfId="0" applyFont="1" applyFill="1"/>
    <xf numFmtId="4" fontId="14" fillId="3" borderId="0" xfId="0" applyNumberFormat="1" applyFont="1" applyFill="1"/>
    <xf numFmtId="44" fontId="20" fillId="3" borderId="7" xfId="3" applyFont="1" applyFill="1" applyBorder="1" applyAlignment="1">
      <alignment horizontal="right" vertical="center"/>
    </xf>
    <xf numFmtId="4" fontId="14" fillId="0" borderId="0" xfId="0" applyNumberFormat="1" applyFont="1"/>
    <xf numFmtId="4" fontId="20" fillId="3" borderId="11" xfId="0" applyNumberFormat="1" applyFont="1" applyFill="1" applyBorder="1" applyAlignment="1">
      <alignment horizontal="right" vertical="center"/>
    </xf>
    <xf numFmtId="0" fontId="17" fillId="0" borderId="0" xfId="0" applyFont="1"/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0" fontId="32" fillId="4" borderId="3" xfId="0" applyFont="1" applyFill="1" applyBorder="1" applyAlignment="1">
      <alignment horizontal="center" vertical="center"/>
    </xf>
    <xf numFmtId="0" fontId="33" fillId="4" borderId="3" xfId="0" applyFont="1" applyFill="1" applyBorder="1" applyAlignment="1">
      <alignment horizontal="center" vertical="center"/>
    </xf>
    <xf numFmtId="4" fontId="20" fillId="3" borderId="5" xfId="0" applyNumberFormat="1" applyFont="1" applyFill="1" applyBorder="1" applyAlignment="1">
      <alignment horizontal="right" vertical="center"/>
    </xf>
    <xf numFmtId="4" fontId="20" fillId="3" borderId="5" xfId="0" applyNumberFormat="1" applyFont="1" applyFill="1" applyBorder="1" applyAlignment="1">
      <alignment horizontal="center" vertical="center"/>
    </xf>
    <xf numFmtId="4" fontId="21" fillId="3" borderId="5" xfId="0" applyNumberFormat="1" applyFont="1" applyFill="1" applyBorder="1" applyAlignment="1">
      <alignment horizontal="center" vertical="center"/>
    </xf>
    <xf numFmtId="4" fontId="21" fillId="3" borderId="5" xfId="0" applyNumberFormat="1" applyFont="1" applyFill="1" applyBorder="1" applyAlignment="1">
      <alignment vertical="center"/>
    </xf>
    <xf numFmtId="4" fontId="20" fillId="3" borderId="5" xfId="3" applyNumberFormat="1" applyFont="1" applyFill="1" applyBorder="1" applyAlignment="1">
      <alignment horizontal="right" vertical="center"/>
    </xf>
    <xf numFmtId="4" fontId="21" fillId="3" borderId="8" xfId="0" applyNumberFormat="1" applyFont="1" applyFill="1" applyBorder="1" applyAlignment="1">
      <alignment horizontal="center" vertical="center"/>
    </xf>
    <xf numFmtId="4" fontId="21" fillId="3" borderId="11" xfId="0" applyNumberFormat="1" applyFont="1" applyFill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right" vertical="center"/>
    </xf>
    <xf numFmtId="4" fontId="20" fillId="4" borderId="7" xfId="0" applyNumberFormat="1" applyFont="1" applyFill="1" applyBorder="1" applyAlignment="1">
      <alignment horizontal="right" vertical="center" wrapText="1"/>
    </xf>
    <xf numFmtId="4" fontId="21" fillId="4" borderId="7" xfId="0" applyNumberFormat="1" applyFont="1" applyFill="1" applyBorder="1" applyAlignment="1">
      <alignment horizontal="right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0" fontId="31" fillId="4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left" vertical="center"/>
    </xf>
    <xf numFmtId="4" fontId="21" fillId="3" borderId="5" xfId="0" applyNumberFormat="1" applyFont="1" applyFill="1" applyBorder="1" applyAlignment="1">
      <alignment horizontal="right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4" fontId="21" fillId="0" borderId="5" xfId="0" applyNumberFormat="1" applyFont="1" applyFill="1" applyBorder="1" applyAlignment="1" applyProtection="1">
      <alignment vertical="center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20" fillId="3" borderId="1" xfId="0" applyFont="1" applyFill="1" applyBorder="1" applyAlignment="1">
      <alignment horizontal="justify" vertical="center" wrapText="1"/>
    </xf>
    <xf numFmtId="164" fontId="20" fillId="3" borderId="7" xfId="0" applyNumberFormat="1" applyFont="1" applyFill="1" applyBorder="1" applyAlignment="1">
      <alignment vertical="center" wrapText="1"/>
    </xf>
    <xf numFmtId="0" fontId="20" fillId="3" borderId="5" xfId="0" applyFont="1" applyFill="1" applyBorder="1" applyAlignment="1">
      <alignment horizontal="justify" vertical="center" wrapText="1"/>
    </xf>
    <xf numFmtId="164" fontId="21" fillId="3" borderId="7" xfId="0" applyNumberFormat="1" applyFont="1" applyFill="1" applyBorder="1" applyAlignment="1">
      <alignment vertical="center" wrapText="1"/>
    </xf>
    <xf numFmtId="0" fontId="37" fillId="3" borderId="5" xfId="0" applyFont="1" applyFill="1" applyBorder="1" applyAlignment="1">
      <alignment horizontal="left" vertical="center" wrapText="1"/>
    </xf>
    <xf numFmtId="164" fontId="20" fillId="3" borderId="5" xfId="0" applyNumberFormat="1" applyFont="1" applyFill="1" applyBorder="1" applyAlignment="1">
      <alignment vertical="center" wrapText="1"/>
    </xf>
    <xf numFmtId="0" fontId="38" fillId="0" borderId="5" xfId="0" applyFont="1" applyFill="1" applyBorder="1" applyAlignment="1">
      <alignment horizontal="left"/>
    </xf>
    <xf numFmtId="164" fontId="21" fillId="3" borderId="5" xfId="0" applyNumberFormat="1" applyFont="1" applyFill="1" applyBorder="1" applyAlignment="1">
      <alignment vertical="center" wrapText="1"/>
    </xf>
    <xf numFmtId="0" fontId="38" fillId="0" borderId="5" xfId="0" applyFont="1" applyBorder="1" applyAlignment="1">
      <alignment horizontal="left"/>
    </xf>
    <xf numFmtId="165" fontId="20" fillId="3" borderId="5" xfId="0" applyNumberFormat="1" applyFont="1" applyFill="1" applyBorder="1" applyAlignment="1">
      <alignment vertical="center" wrapText="1"/>
    </xf>
    <xf numFmtId="0" fontId="38" fillId="0" borderId="5" xfId="0" applyFont="1" applyFill="1" applyBorder="1" applyAlignment="1">
      <alignment horizontal="left" vertical="center"/>
    </xf>
    <xf numFmtId="0" fontId="21" fillId="3" borderId="5" xfId="0" applyFont="1" applyFill="1" applyBorder="1" applyAlignment="1">
      <alignment horizontal="left" vertical="center" wrapText="1"/>
    </xf>
    <xf numFmtId="0" fontId="20" fillId="3" borderId="8" xfId="0" applyFont="1" applyFill="1" applyBorder="1" applyAlignment="1">
      <alignment horizontal="justify" vertical="center" wrapText="1"/>
    </xf>
    <xf numFmtId="44" fontId="20" fillId="3" borderId="8" xfId="3" applyNumberFormat="1" applyFont="1" applyFill="1" applyBorder="1" applyAlignment="1">
      <alignment horizontal="right" vertical="center" wrapText="1"/>
    </xf>
    <xf numFmtId="4" fontId="3" fillId="2" borderId="4" xfId="0" applyNumberFormat="1" applyFont="1" applyFill="1" applyBorder="1" applyAlignment="1">
      <alignment vertical="center"/>
    </xf>
    <xf numFmtId="4" fontId="3" fillId="2" borderId="7" xfId="0" applyNumberFormat="1" applyFont="1" applyFill="1" applyBorder="1" applyAlignment="1">
      <alignment horizontal="left" vertical="top"/>
    </xf>
    <xf numFmtId="4" fontId="3" fillId="2" borderId="11" xfId="0" applyNumberFormat="1" applyFont="1" applyFill="1" applyBorder="1" applyAlignment="1">
      <alignment horizontal="left" vertical="top"/>
    </xf>
    <xf numFmtId="4" fontId="2" fillId="3" borderId="7" xfId="0" applyNumberFormat="1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right" vertical="center" wrapText="1"/>
    </xf>
    <xf numFmtId="4" fontId="3" fillId="3" borderId="7" xfId="0" applyNumberFormat="1" applyFont="1" applyFill="1" applyBorder="1" applyAlignment="1">
      <alignment horizontal="right" vertical="center"/>
    </xf>
    <xf numFmtId="4" fontId="2" fillId="3" borderId="7" xfId="0" applyNumberFormat="1" applyFont="1" applyFill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right" vertical="center" wrapText="1"/>
    </xf>
    <xf numFmtId="4" fontId="2" fillId="3" borderId="5" xfId="0" applyNumberFormat="1" applyFont="1" applyFill="1" applyBorder="1" applyAlignment="1">
      <alignment horizontal="center" vertical="center"/>
    </xf>
    <xf numFmtId="4" fontId="3" fillId="3" borderId="7" xfId="2" applyNumberFormat="1" applyFont="1" applyFill="1" applyBorder="1" applyAlignment="1">
      <alignment horizontal="right" vertical="center"/>
    </xf>
    <xf numFmtId="4" fontId="39" fillId="3" borderId="7" xfId="0" applyNumberFormat="1" applyFont="1" applyFill="1" applyBorder="1" applyAlignment="1">
      <alignment horizontal="right" vertical="center"/>
    </xf>
    <xf numFmtId="4" fontId="3" fillId="3" borderId="7" xfId="2" applyNumberFormat="1" applyFont="1" applyFill="1" applyBorder="1" applyAlignment="1">
      <alignment horizontal="right" vertical="center" wrapText="1"/>
    </xf>
    <xf numFmtId="4" fontId="40" fillId="3" borderId="7" xfId="0" applyNumberFormat="1" applyFont="1" applyFill="1" applyBorder="1" applyAlignment="1">
      <alignment horizontal="right" vertical="center"/>
    </xf>
    <xf numFmtId="4" fontId="3" fillId="3" borderId="5" xfId="3" applyNumberFormat="1" applyFont="1" applyFill="1" applyBorder="1" applyAlignment="1">
      <alignment horizontal="right" vertical="center" wrapText="1"/>
    </xf>
    <xf numFmtId="4" fontId="2" fillId="3" borderId="11" xfId="0" applyNumberFormat="1" applyFont="1" applyFill="1" applyBorder="1" applyAlignment="1">
      <alignment horizontal="center" vertical="center"/>
    </xf>
    <xf numFmtId="4" fontId="11" fillId="3" borderId="0" xfId="0" applyNumberFormat="1" applyFont="1" applyFill="1"/>
    <xf numFmtId="4" fontId="19" fillId="3" borderId="0" xfId="0" applyNumberFormat="1" applyFont="1" applyFill="1"/>
    <xf numFmtId="4" fontId="3" fillId="3" borderId="5" xfId="2" applyNumberFormat="1" applyFont="1" applyFill="1" applyBorder="1" applyAlignment="1">
      <alignment horizontal="right" vertical="center" wrapText="1"/>
    </xf>
    <xf numFmtId="4" fontId="3" fillId="3" borderId="5" xfId="0" applyNumberFormat="1" applyFont="1" applyFill="1" applyBorder="1" applyAlignment="1">
      <alignment horizontal="right" vertical="center" wrapText="1"/>
    </xf>
    <xf numFmtId="4" fontId="2" fillId="3" borderId="5" xfId="0" applyNumberFormat="1" applyFont="1" applyFill="1" applyBorder="1" applyAlignment="1">
      <alignment horizontal="right" vertical="center" wrapText="1"/>
    </xf>
    <xf numFmtId="4" fontId="2" fillId="3" borderId="5" xfId="2" applyNumberFormat="1" applyFont="1" applyFill="1" applyBorder="1" applyAlignment="1">
      <alignment horizontal="right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center" vertical="center" wrapText="1"/>
    </xf>
    <xf numFmtId="0" fontId="41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justify" vertical="center" wrapText="1"/>
    </xf>
    <xf numFmtId="0" fontId="41" fillId="0" borderId="4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left" vertical="center" wrapText="1" indent="1"/>
    </xf>
    <xf numFmtId="0" fontId="1" fillId="0" borderId="7" xfId="0" applyFont="1" applyFill="1" applyBorder="1" applyAlignment="1">
      <alignment horizontal="right" vertical="center" wrapText="1"/>
    </xf>
    <xf numFmtId="0" fontId="41" fillId="0" borderId="5" xfId="0" applyFont="1" applyFill="1" applyBorder="1" applyAlignment="1">
      <alignment horizontal="left" vertical="center" wrapText="1" indent="3"/>
    </xf>
    <xf numFmtId="0" fontId="41" fillId="0" borderId="7" xfId="0" applyFont="1" applyFill="1" applyBorder="1" applyAlignment="1">
      <alignment horizontal="right" vertical="center" wrapText="1"/>
    </xf>
    <xf numFmtId="0" fontId="41" fillId="0" borderId="5" xfId="0" applyFont="1" applyFill="1" applyBorder="1" applyAlignment="1">
      <alignment horizontal="justify" vertical="center" wrapText="1"/>
    </xf>
    <xf numFmtId="0" fontId="4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41" fillId="0" borderId="5" xfId="0" applyFont="1" applyFill="1" applyBorder="1" applyAlignment="1">
      <alignment horizontal="left" vertical="center" wrapText="1"/>
    </xf>
    <xf numFmtId="0" fontId="41" fillId="0" borderId="8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41" fillId="2" borderId="8" xfId="0" applyFont="1" applyFill="1" applyBorder="1" applyAlignment="1">
      <alignment vertical="center"/>
    </xf>
    <xf numFmtId="0" fontId="1" fillId="0" borderId="5" xfId="0" applyFont="1" applyBorder="1" applyAlignment="1">
      <alignment horizontal="left" vertical="center" wrapText="1" indent="1"/>
    </xf>
    <xf numFmtId="0" fontId="1" fillId="0" borderId="7" xfId="0" applyFont="1" applyBorder="1" applyAlignment="1">
      <alignment horizontal="right" vertical="center" wrapText="1"/>
    </xf>
    <xf numFmtId="0" fontId="41" fillId="0" borderId="5" xfId="0" applyFont="1" applyBorder="1" applyAlignment="1">
      <alignment horizontal="left" vertical="center" wrapText="1" indent="3"/>
    </xf>
    <xf numFmtId="0" fontId="41" fillId="0" borderId="7" xfId="0" applyFont="1" applyBorder="1" applyAlignment="1">
      <alignment horizontal="right" vertical="center" wrapText="1"/>
    </xf>
    <xf numFmtId="0" fontId="41" fillId="0" borderId="5" xfId="0" applyFont="1" applyBorder="1" applyAlignment="1">
      <alignment horizontal="justify" vertical="center" wrapText="1"/>
    </xf>
    <xf numFmtId="0" fontId="41" fillId="0" borderId="7" xfId="0" applyFont="1" applyBorder="1" applyAlignment="1">
      <alignment horizontal="justify" vertical="center" wrapText="1"/>
    </xf>
    <xf numFmtId="0" fontId="41" fillId="0" borderId="8" xfId="0" applyFont="1" applyBorder="1" applyAlignment="1">
      <alignment horizontal="justify" vertical="center" wrapText="1"/>
    </xf>
    <xf numFmtId="0" fontId="41" fillId="0" borderId="11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43" fillId="2" borderId="11" xfId="0" applyFont="1" applyFill="1" applyBorder="1" applyAlignment="1">
      <alignment horizontal="center" vertical="center" wrapText="1"/>
    </xf>
    <xf numFmtId="0" fontId="41" fillId="0" borderId="7" xfId="0" applyFont="1" applyFill="1" applyBorder="1" applyAlignment="1">
      <alignment horizontal="justify" vertical="center" wrapText="1"/>
    </xf>
    <xf numFmtId="0" fontId="41" fillId="0" borderId="5" xfId="0" applyFont="1" applyFill="1" applyBorder="1" applyAlignment="1">
      <alignment horizontal="left" vertical="center" wrapText="1" indent="4"/>
    </xf>
    <xf numFmtId="0" fontId="41" fillId="0" borderId="8" xfId="0" applyFont="1" applyFill="1" applyBorder="1" applyAlignment="1">
      <alignment horizontal="justify" vertical="center" wrapText="1"/>
    </xf>
    <xf numFmtId="0" fontId="41" fillId="0" borderId="11" xfId="0" applyFont="1" applyFill="1" applyBorder="1" applyAlignment="1">
      <alignment horizontal="justify" vertical="center" wrapText="1"/>
    </xf>
    <xf numFmtId="0" fontId="1" fillId="2" borderId="15" xfId="0" applyFont="1" applyFill="1" applyBorder="1" applyAlignment="1">
      <alignment horizontal="center" vertical="center"/>
    </xf>
    <xf numFmtId="0" fontId="43" fillId="2" borderId="1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41" fillId="0" borderId="5" xfId="0" applyFont="1" applyBorder="1" applyAlignment="1">
      <alignment horizontal="justify" vertical="center"/>
    </xf>
    <xf numFmtId="0" fontId="41" fillId="0" borderId="7" xfId="0" applyFont="1" applyBorder="1" applyAlignment="1">
      <alignment horizontal="right" vertical="center"/>
    </xf>
    <xf numFmtId="0" fontId="41" fillId="0" borderId="7" xfId="0" applyFont="1" applyBorder="1" applyAlignment="1">
      <alignment horizontal="justify" vertical="center"/>
    </xf>
    <xf numFmtId="0" fontId="1" fillId="0" borderId="5" xfId="0" applyFont="1" applyBorder="1" applyAlignment="1">
      <alignment horizontal="justify" vertical="center"/>
    </xf>
    <xf numFmtId="0" fontId="41" fillId="0" borderId="8" xfId="0" applyFont="1" applyBorder="1" applyAlignment="1">
      <alignment horizontal="justify" vertical="center"/>
    </xf>
    <xf numFmtId="0" fontId="41" fillId="0" borderId="11" xfId="0" applyFont="1" applyBorder="1" applyAlignment="1">
      <alignment horizontal="justify" vertical="center"/>
    </xf>
    <xf numFmtId="0" fontId="41" fillId="0" borderId="3" xfId="0" applyFont="1" applyBorder="1" applyAlignment="1">
      <alignment horizontal="left"/>
    </xf>
    <xf numFmtId="0" fontId="41" fillId="0" borderId="3" xfId="0" applyFont="1" applyBorder="1" applyAlignment="1"/>
    <xf numFmtId="0" fontId="43" fillId="0" borderId="8" xfId="0" applyFont="1" applyBorder="1" applyAlignment="1">
      <alignment vertical="center"/>
    </xf>
    <xf numFmtId="0" fontId="1" fillId="3" borderId="15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6" xfId="0" applyFont="1" applyBorder="1" applyAlignment="1">
      <alignment vertical="center"/>
    </xf>
    <xf numFmtId="0" fontId="43" fillId="0" borderId="5" xfId="0" applyFont="1" applyBorder="1" applyAlignment="1">
      <alignment horizontal="right" vertical="center"/>
    </xf>
    <xf numFmtId="0" fontId="43" fillId="0" borderId="7" xfId="0" applyFont="1" applyBorder="1" applyAlignment="1">
      <alignment horizontal="right" vertical="center"/>
    </xf>
    <xf numFmtId="0" fontId="41" fillId="0" borderId="6" xfId="0" applyFont="1" applyBorder="1" applyAlignment="1">
      <alignment vertical="center"/>
    </xf>
    <xf numFmtId="0" fontId="44" fillId="0" borderId="5" xfId="0" applyFont="1" applyBorder="1" applyAlignment="1">
      <alignment horizontal="center" vertical="center"/>
    </xf>
    <xf numFmtId="0" fontId="44" fillId="0" borderId="7" xfId="0" applyFont="1" applyBorder="1" applyAlignment="1">
      <alignment horizontal="center" vertical="center"/>
    </xf>
    <xf numFmtId="0" fontId="44" fillId="0" borderId="5" xfId="0" applyFont="1" applyBorder="1" applyAlignment="1">
      <alignment horizontal="right" vertical="center"/>
    </xf>
    <xf numFmtId="0" fontId="44" fillId="0" borderId="7" xfId="0" applyFont="1" applyBorder="1" applyAlignment="1">
      <alignment horizontal="right" vertical="center"/>
    </xf>
    <xf numFmtId="0" fontId="41" fillId="0" borderId="6" xfId="0" applyFont="1" applyBorder="1" applyAlignment="1">
      <alignment horizontal="left" vertical="center" indent="1"/>
    </xf>
    <xf numFmtId="9" fontId="44" fillId="0" borderId="5" xfId="0" applyNumberFormat="1" applyFont="1" applyBorder="1" applyAlignment="1">
      <alignment horizontal="center" vertical="center"/>
    </xf>
    <xf numFmtId="9" fontId="44" fillId="0" borderId="7" xfId="0" applyNumberFormat="1" applyFont="1" applyBorder="1" applyAlignment="1">
      <alignment horizontal="center" vertical="center"/>
    </xf>
    <xf numFmtId="0" fontId="43" fillId="0" borderId="5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10" fontId="44" fillId="0" borderId="5" xfId="0" applyNumberFormat="1" applyFont="1" applyBorder="1" applyAlignment="1">
      <alignment horizontal="center" vertical="center"/>
    </xf>
    <xf numFmtId="10" fontId="44" fillId="0" borderId="7" xfId="0" applyNumberFormat="1" applyFont="1" applyBorder="1" applyAlignment="1">
      <alignment horizontal="center" vertical="center"/>
    </xf>
    <xf numFmtId="0" fontId="41" fillId="0" borderId="9" xfId="0" applyFont="1" applyBorder="1" applyAlignment="1">
      <alignment vertical="center"/>
    </xf>
    <xf numFmtId="0" fontId="44" fillId="0" borderId="8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24" fillId="3" borderId="6" xfId="0" applyFont="1" applyFill="1" applyBorder="1" applyAlignment="1">
      <alignment horizontal="justify" vertical="center" wrapText="1"/>
    </xf>
    <xf numFmtId="0" fontId="24" fillId="3" borderId="7" xfId="0" applyFont="1" applyFill="1" applyBorder="1" applyAlignment="1">
      <alignment horizontal="justify"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justify" vertical="center" wrapText="1"/>
    </xf>
    <xf numFmtId="0" fontId="20" fillId="3" borderId="7" xfId="0" applyFont="1" applyFill="1" applyBorder="1" applyAlignment="1">
      <alignment horizontal="justify" vertical="center" wrapText="1"/>
    </xf>
    <xf numFmtId="0" fontId="21" fillId="3" borderId="6" xfId="0" applyFont="1" applyFill="1" applyBorder="1" applyAlignment="1">
      <alignment horizontal="justify" vertical="center" wrapText="1"/>
    </xf>
    <xf numFmtId="0" fontId="21" fillId="3" borderId="7" xfId="0" applyFont="1" applyFill="1" applyBorder="1" applyAlignment="1">
      <alignment horizontal="justify" vertical="center" wrapText="1"/>
    </xf>
    <xf numFmtId="0" fontId="21" fillId="3" borderId="9" xfId="0" applyFont="1" applyFill="1" applyBorder="1" applyAlignment="1">
      <alignment horizontal="justify" vertical="center" wrapText="1"/>
    </xf>
    <xf numFmtId="0" fontId="21" fillId="3" borderId="11" xfId="0" applyFont="1" applyFill="1" applyBorder="1" applyAlignment="1">
      <alignment horizontal="justify" vertical="center" wrapText="1"/>
    </xf>
    <xf numFmtId="0" fontId="23" fillId="3" borderId="0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1" fillId="4" borderId="2" xfId="0" applyFont="1" applyFill="1" applyBorder="1" applyAlignment="1">
      <alignment horizontal="center" vertical="center"/>
    </xf>
    <xf numFmtId="0" fontId="31" fillId="4" borderId="3" xfId="0" applyFont="1" applyFill="1" applyBorder="1" applyAlignment="1">
      <alignment horizontal="center" vertical="center"/>
    </xf>
    <xf numFmtId="0" fontId="31" fillId="4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left" vertical="center"/>
    </xf>
    <xf numFmtId="0" fontId="20" fillId="3" borderId="17" xfId="0" applyFont="1" applyFill="1" applyBorder="1" applyAlignment="1">
      <alignment horizontal="left" vertical="center"/>
    </xf>
    <xf numFmtId="0" fontId="20" fillId="3" borderId="6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left" vertical="center"/>
    </xf>
    <xf numFmtId="0" fontId="20" fillId="3" borderId="16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/>
    </xf>
    <xf numFmtId="0" fontId="21" fillId="3" borderId="16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 wrapText="1"/>
    </xf>
    <xf numFmtId="0" fontId="21" fillId="3" borderId="16" xfId="0" applyFont="1" applyFill="1" applyBorder="1" applyAlignment="1">
      <alignment horizontal="left" vertical="center" wrapText="1"/>
    </xf>
    <xf numFmtId="0" fontId="21" fillId="3" borderId="6" xfId="0" applyFont="1" applyFill="1" applyBorder="1" applyAlignment="1">
      <alignment horizontal="left" vertical="center"/>
    </xf>
    <xf numFmtId="4" fontId="21" fillId="3" borderId="18" xfId="0" applyNumberFormat="1" applyFont="1" applyFill="1" applyBorder="1" applyAlignment="1">
      <alignment horizontal="right" vertical="center"/>
    </xf>
    <xf numFmtId="4" fontId="21" fillId="3" borderId="5" xfId="0" applyNumberFormat="1" applyFont="1" applyFill="1" applyBorder="1" applyAlignment="1">
      <alignment horizontal="right" vertical="center"/>
    </xf>
    <xf numFmtId="0" fontId="21" fillId="3" borderId="7" xfId="0" applyFont="1" applyFill="1" applyBorder="1" applyAlignment="1">
      <alignment horizontal="left" vertical="center"/>
    </xf>
    <xf numFmtId="0" fontId="21" fillId="3" borderId="5" xfId="0" applyFont="1" applyFill="1" applyBorder="1" applyAlignment="1">
      <alignment horizontal="left" vertical="center"/>
    </xf>
    <xf numFmtId="0" fontId="20" fillId="3" borderId="2" xfId="0" applyFont="1" applyFill="1" applyBorder="1" applyAlignment="1">
      <alignment horizontal="left" vertical="center"/>
    </xf>
    <xf numFmtId="0" fontId="20" fillId="3" borderId="3" xfId="0" applyFont="1" applyFill="1" applyBorder="1" applyAlignment="1">
      <alignment horizontal="left" vertical="center"/>
    </xf>
    <xf numFmtId="0" fontId="20" fillId="3" borderId="4" xfId="0" applyFont="1" applyFill="1" applyBorder="1" applyAlignment="1">
      <alignment horizontal="left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left" vertical="center" wrapText="1"/>
    </xf>
    <xf numFmtId="0" fontId="21" fillId="3" borderId="7" xfId="0" applyFont="1" applyFill="1" applyBorder="1" applyAlignment="1">
      <alignment horizontal="left" vertical="center" wrapText="1"/>
    </xf>
    <xf numFmtId="0" fontId="20" fillId="3" borderId="7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justify" vertical="center" wrapText="1"/>
    </xf>
    <xf numFmtId="0" fontId="3" fillId="3" borderId="19" xfId="0" applyFont="1" applyFill="1" applyBorder="1" applyAlignment="1">
      <alignment horizontal="justify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43" fillId="2" borderId="6" xfId="0" applyFont="1" applyFill="1" applyBorder="1" applyAlignment="1">
      <alignment horizontal="center" vertical="center"/>
    </xf>
    <xf numFmtId="0" fontId="43" fillId="2" borderId="0" xfId="0" applyFont="1" applyFill="1" applyBorder="1" applyAlignment="1">
      <alignment horizontal="center" vertical="center"/>
    </xf>
    <xf numFmtId="0" fontId="43" fillId="2" borderId="16" xfId="0" applyFont="1" applyFill="1" applyBorder="1" applyAlignment="1">
      <alignment horizontal="center" vertical="center"/>
    </xf>
    <xf numFmtId="0" fontId="43" fillId="2" borderId="23" xfId="0" applyFont="1" applyFill="1" applyBorder="1" applyAlignment="1">
      <alignment horizontal="center" vertical="center"/>
    </xf>
    <xf numFmtId="0" fontId="43" fillId="2" borderId="24" xfId="0" applyFont="1" applyFill="1" applyBorder="1" applyAlignment="1">
      <alignment horizontal="center" vertical="center"/>
    </xf>
    <xf numFmtId="0" fontId="43" fillId="2" borderId="2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justify" vertical="center"/>
    </xf>
    <xf numFmtId="0" fontId="1" fillId="0" borderId="5" xfId="0" applyFont="1" applyBorder="1" applyAlignment="1">
      <alignment horizontal="justify" vertical="center"/>
    </xf>
    <xf numFmtId="0" fontId="43" fillId="2" borderId="2" xfId="0" applyFont="1" applyFill="1" applyBorder="1" applyAlignment="1">
      <alignment horizontal="center" vertical="center"/>
    </xf>
    <xf numFmtId="0" fontId="43" fillId="2" borderId="3" xfId="0" applyFont="1" applyFill="1" applyBorder="1" applyAlignment="1">
      <alignment horizontal="center" vertical="center"/>
    </xf>
    <xf numFmtId="0" fontId="43" fillId="2" borderId="19" xfId="0" applyFont="1" applyFill="1" applyBorder="1" applyAlignment="1">
      <alignment horizontal="center" vertical="center"/>
    </xf>
    <xf numFmtId="0" fontId="41" fillId="2" borderId="6" xfId="0" applyFont="1" applyFill="1" applyBorder="1" applyAlignment="1">
      <alignment vertical="center"/>
    </xf>
    <xf numFmtId="0" fontId="41" fillId="2" borderId="0" xfId="0" applyFont="1" applyFill="1" applyBorder="1" applyAlignment="1">
      <alignment vertical="center"/>
    </xf>
    <xf numFmtId="0" fontId="41" fillId="2" borderId="16" xfId="0" applyFont="1" applyFill="1" applyBorder="1" applyAlignment="1">
      <alignment vertical="center"/>
    </xf>
  </cellXfs>
  <cellStyles count="9">
    <cellStyle name="Millares" xfId="2" builtinId="3"/>
    <cellStyle name="Millares 2" xfId="6"/>
    <cellStyle name="Millares 3" xfId="5"/>
    <cellStyle name="Moneda" xfId="3" builtinId="4"/>
    <cellStyle name="Moneda 2" xfId="7"/>
    <cellStyle name="Normal" xfId="0" builtinId="0"/>
    <cellStyle name="Normal 2" xfId="1"/>
    <cellStyle name="Normal 2 2" xfId="8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3.emf"/><Relationship Id="rId1" Type="http://schemas.openxmlformats.org/officeDocument/2006/relationships/image" Target="../media/image8.jpeg"/><Relationship Id="rId4" Type="http://schemas.openxmlformats.org/officeDocument/2006/relationships/image" Target="../media/image10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5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5.jpeg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5.jpeg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5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emf"/><Relationship Id="rId1" Type="http://schemas.openxmlformats.org/officeDocument/2006/relationships/image" Target="../media/image1.emf"/><Relationship Id="rId4" Type="http://schemas.openxmlformats.org/officeDocument/2006/relationships/image" Target="../media/image3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5.jpeg"/><Relationship Id="rId1" Type="http://schemas.openxmlformats.org/officeDocument/2006/relationships/image" Target="../media/image6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5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1440610</xdr:colOff>
      <xdr:row>86</xdr:row>
      <xdr:rowOff>160709</xdr:rowOff>
    </xdr:from>
    <xdr:to>
      <xdr:col>3</xdr:col>
      <xdr:colOff>4399311</xdr:colOff>
      <xdr:row>89</xdr:row>
      <xdr:rowOff>58644</xdr:rowOff>
    </xdr:to>
    <xdr:pic>
      <xdr:nvPicPr>
        <xdr:cNvPr id="4" name="Imagen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314"/>
        <a:stretch/>
      </xdr:blipFill>
      <xdr:spPr bwMode="auto">
        <a:xfrm>
          <a:off x="1440610" y="12530509"/>
          <a:ext cx="10248501" cy="4440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116885</xdr:colOff>
      <xdr:row>0</xdr:row>
      <xdr:rowOff>95258</xdr:rowOff>
    </xdr:from>
    <xdr:to>
      <xdr:col>0</xdr:col>
      <xdr:colOff>480553</xdr:colOff>
      <xdr:row>3</xdr:row>
      <xdr:rowOff>63504</xdr:rowOff>
    </xdr:to>
    <xdr:pic>
      <xdr:nvPicPr>
        <xdr:cNvPr id="3" name="Imagen 7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85" y="95258"/>
          <a:ext cx="363668" cy="420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631761</xdr:colOff>
      <xdr:row>0</xdr:row>
      <xdr:rowOff>97638</xdr:rowOff>
    </xdr:from>
    <xdr:to>
      <xdr:col>5</xdr:col>
      <xdr:colOff>1031878</xdr:colOff>
      <xdr:row>3</xdr:row>
      <xdr:rowOff>59721</xdr:rowOff>
    </xdr:to>
    <xdr:pic>
      <xdr:nvPicPr>
        <xdr:cNvPr id="5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14261" y="97638"/>
          <a:ext cx="400117" cy="414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28575</xdr:rowOff>
    </xdr:from>
    <xdr:to>
      <xdr:col>0</xdr:col>
      <xdr:colOff>333375</xdr:colOff>
      <xdr:row>2</xdr:row>
      <xdr:rowOff>0</xdr:rowOff>
    </xdr:to>
    <xdr:pic>
      <xdr:nvPicPr>
        <xdr:cNvPr id="2" name="Imagen 7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5"/>
          <a:ext cx="2667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523875</xdr:colOff>
      <xdr:row>0</xdr:row>
      <xdr:rowOff>0</xdr:rowOff>
    </xdr:from>
    <xdr:to>
      <xdr:col>6</xdr:col>
      <xdr:colOff>904875</xdr:colOff>
      <xdr:row>1</xdr:row>
      <xdr:rowOff>133350</xdr:rowOff>
    </xdr:to>
    <xdr:pic>
      <xdr:nvPicPr>
        <xdr:cNvPr id="3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5525" y="0"/>
          <a:ext cx="3810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76200</xdr:colOff>
      <xdr:row>41</xdr:row>
      <xdr:rowOff>85725</xdr:rowOff>
    </xdr:from>
    <xdr:to>
      <xdr:col>0</xdr:col>
      <xdr:colOff>342900</xdr:colOff>
      <xdr:row>43</xdr:row>
      <xdr:rowOff>19050</xdr:rowOff>
    </xdr:to>
    <xdr:pic>
      <xdr:nvPicPr>
        <xdr:cNvPr id="4" name="Imagen 7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991350"/>
          <a:ext cx="2667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571500</xdr:colOff>
      <xdr:row>41</xdr:row>
      <xdr:rowOff>66675</xdr:rowOff>
    </xdr:from>
    <xdr:to>
      <xdr:col>6</xdr:col>
      <xdr:colOff>876300</xdr:colOff>
      <xdr:row>43</xdr:row>
      <xdr:rowOff>9525</xdr:rowOff>
    </xdr:to>
    <xdr:pic>
      <xdr:nvPicPr>
        <xdr:cNvPr id="5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3150" y="6972300"/>
          <a:ext cx="3048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104775</xdr:colOff>
      <xdr:row>74</xdr:row>
      <xdr:rowOff>152400</xdr:rowOff>
    </xdr:from>
    <xdr:to>
      <xdr:col>0</xdr:col>
      <xdr:colOff>2066925</xdr:colOff>
      <xdr:row>77</xdr:row>
      <xdr:rowOff>28575</xdr:rowOff>
    </xdr:to>
    <xdr:sp macro="" textlink="">
      <xdr:nvSpPr>
        <xdr:cNvPr id="6" name="Cuadro de texto 8"/>
        <xdr:cNvSpPr txBox="1">
          <a:spLocks noChangeArrowheads="1"/>
        </xdr:cNvSpPr>
      </xdr:nvSpPr>
      <xdr:spPr bwMode="auto">
        <a:xfrm>
          <a:off x="104775" y="12315825"/>
          <a:ext cx="19621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es-MX" sz="700" b="1">
              <a:solidFill>
                <a:srgbClr val="000000"/>
              </a:solidFill>
              <a:effectLst/>
              <a:latin typeface="Arial" panose="020B0604020202020204" pitchFamily="34" charset="0"/>
              <a:ea typeface="Arial Unicode MS"/>
            </a:rPr>
            <a:t>LIC. GILBERTO EMMANUEL BRITO SILVA</a:t>
          </a:r>
          <a:endParaRPr lang="es-MX" sz="1200">
            <a:solidFill>
              <a:srgbClr val="000000"/>
            </a:solidFill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 algn="ctr">
            <a:spcAft>
              <a:spcPts val="0"/>
            </a:spcAft>
          </a:pPr>
          <a:r>
            <a:rPr lang="es-MX" sz="700" b="1">
              <a:solidFill>
                <a:srgbClr val="000000"/>
              </a:solidFill>
              <a:effectLst/>
              <a:latin typeface="Arial" panose="020B0604020202020204" pitchFamily="34" charset="0"/>
              <a:ea typeface="Arial Unicode MS"/>
            </a:rPr>
            <a:t>DIRECTOR </a:t>
          </a:r>
          <a:endParaRPr lang="es-MX" sz="1200">
            <a:solidFill>
              <a:srgbClr val="000000"/>
            </a:solidFill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spcAft>
              <a:spcPts val="0"/>
            </a:spcAft>
          </a:pPr>
          <a:r>
            <a:rPr lang="es-MX" sz="700">
              <a:solidFill>
                <a:srgbClr val="000000"/>
              </a:solidFill>
              <a:effectLst/>
              <a:latin typeface="Arial" panose="020B0604020202020204" pitchFamily="34" charset="0"/>
              <a:ea typeface="Arial Unicode MS"/>
            </a:rPr>
            <a:t> </a:t>
          </a:r>
          <a:endParaRPr lang="es-MX" sz="1200">
            <a:solidFill>
              <a:srgbClr val="000000"/>
            </a:solidFill>
            <a:effectLst/>
            <a:latin typeface="Arial" panose="020B0604020202020204" pitchFamily="34" charset="0"/>
            <a:ea typeface="Calibri" panose="020F0502020204030204" pitchFamily="34" charset="0"/>
          </a:endParaRPr>
        </a:p>
      </xdr:txBody>
    </xdr:sp>
    <xdr:clientData/>
  </xdr:twoCellAnchor>
  <xdr:twoCellAnchor>
    <xdr:from>
      <xdr:col>1</xdr:col>
      <xdr:colOff>0</xdr:colOff>
      <xdr:row>74</xdr:row>
      <xdr:rowOff>123825</xdr:rowOff>
    </xdr:from>
    <xdr:to>
      <xdr:col>3</xdr:col>
      <xdr:colOff>390525</xdr:colOff>
      <xdr:row>77</xdr:row>
      <xdr:rowOff>0</xdr:rowOff>
    </xdr:to>
    <xdr:sp macro="" textlink="">
      <xdr:nvSpPr>
        <xdr:cNvPr id="7" name="Cuadro de texto 2"/>
        <xdr:cNvSpPr txBox="1">
          <a:spLocks noChangeArrowheads="1"/>
        </xdr:cNvSpPr>
      </xdr:nvSpPr>
      <xdr:spPr bwMode="auto">
        <a:xfrm>
          <a:off x="4819650" y="12287250"/>
          <a:ext cx="2219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es-MX" sz="700" b="1">
              <a:solidFill>
                <a:srgbClr val="000000"/>
              </a:solidFill>
              <a:effectLst/>
              <a:latin typeface="Arial" panose="020B0604020202020204" pitchFamily="34" charset="0"/>
              <a:ea typeface="Arial Unicode MS"/>
            </a:rPr>
            <a:t>C.P. JOSÉ ANTONIO CHABLÉ POLANCO</a:t>
          </a:r>
          <a:endParaRPr lang="es-MX" sz="1200">
            <a:solidFill>
              <a:srgbClr val="000000"/>
            </a:solidFill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spcAft>
              <a:spcPts val="0"/>
            </a:spcAft>
          </a:pPr>
          <a:r>
            <a:rPr lang="es-MX" sz="700" b="1">
              <a:solidFill>
                <a:srgbClr val="000000"/>
              </a:solidFill>
              <a:effectLst/>
              <a:latin typeface="Arial" panose="020B0604020202020204" pitchFamily="34" charset="0"/>
              <a:ea typeface="Arial Unicode MS"/>
            </a:rPr>
            <a:t>JEFE DEL DEPTO. DE ADMINISTRACIÓN</a:t>
          </a:r>
          <a:endParaRPr lang="es-MX" sz="1200">
            <a:solidFill>
              <a:srgbClr val="000000"/>
            </a:solidFill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spcAft>
              <a:spcPts val="0"/>
            </a:spcAft>
          </a:pPr>
          <a:r>
            <a:rPr lang="es-MX" sz="700">
              <a:solidFill>
                <a:srgbClr val="000000"/>
              </a:solidFill>
              <a:effectLst/>
              <a:latin typeface="Arial" panose="020B0604020202020204" pitchFamily="34" charset="0"/>
              <a:ea typeface="Arial Unicode MS"/>
            </a:rPr>
            <a:t> </a:t>
          </a:r>
          <a:endParaRPr lang="es-MX" sz="1200">
            <a:solidFill>
              <a:srgbClr val="000000"/>
            </a:solidFill>
            <a:effectLst/>
            <a:latin typeface="Arial" panose="020B0604020202020204" pitchFamily="34" charset="0"/>
            <a:ea typeface="Calibri" panose="020F0502020204030204" pitchFamily="34" charset="0"/>
          </a:endParaRPr>
        </a:p>
      </xdr:txBody>
    </xdr:sp>
    <xdr:clientData/>
  </xdr:twoCellAnchor>
  <xdr:twoCellAnchor>
    <xdr:from>
      <xdr:col>4</xdr:col>
      <xdr:colOff>152400</xdr:colOff>
      <xdr:row>74</xdr:row>
      <xdr:rowOff>142875</xdr:rowOff>
    </xdr:from>
    <xdr:to>
      <xdr:col>6</xdr:col>
      <xdr:colOff>771525</xdr:colOff>
      <xdr:row>77</xdr:row>
      <xdr:rowOff>19050</xdr:rowOff>
    </xdr:to>
    <xdr:sp macro="" textlink="">
      <xdr:nvSpPr>
        <xdr:cNvPr id="8" name="Cuadro de texto 3"/>
        <xdr:cNvSpPr txBox="1">
          <a:spLocks noChangeArrowheads="1"/>
        </xdr:cNvSpPr>
      </xdr:nvSpPr>
      <xdr:spPr bwMode="auto">
        <a:xfrm>
          <a:off x="7715250" y="12306300"/>
          <a:ext cx="24479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es-MX" sz="700" b="1">
              <a:solidFill>
                <a:srgbClr val="000000"/>
              </a:solidFill>
              <a:effectLst/>
              <a:latin typeface="Arial" panose="020B0604020202020204" pitchFamily="34" charset="0"/>
              <a:ea typeface="Arial Unicode MS"/>
            </a:rPr>
            <a:t>C.P. ANGÉLICA ESTHER HERRERA MUKUL</a:t>
          </a:r>
          <a:endParaRPr lang="es-MX" sz="1200">
            <a:solidFill>
              <a:srgbClr val="000000"/>
            </a:solidFill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 algn="ctr">
            <a:spcAft>
              <a:spcPts val="0"/>
            </a:spcAft>
          </a:pPr>
          <a:r>
            <a:rPr lang="es-MX" sz="700" b="1">
              <a:solidFill>
                <a:srgbClr val="000000"/>
              </a:solidFill>
              <a:effectLst/>
              <a:latin typeface="Arial" panose="020B0604020202020204" pitchFamily="34" charset="0"/>
              <a:ea typeface="Arial Unicode MS"/>
            </a:rPr>
            <a:t>RESP. DEL ÁREA DE FINANZAS</a:t>
          </a:r>
          <a:endParaRPr lang="es-MX" sz="1200">
            <a:solidFill>
              <a:srgbClr val="000000"/>
            </a:solidFill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spcAft>
              <a:spcPts val="0"/>
            </a:spcAft>
          </a:pPr>
          <a:r>
            <a:rPr lang="es-MX" sz="700">
              <a:solidFill>
                <a:srgbClr val="000000"/>
              </a:solidFill>
              <a:effectLst/>
              <a:latin typeface="Arial" panose="020B0604020202020204" pitchFamily="34" charset="0"/>
              <a:ea typeface="Arial Unicode MS"/>
            </a:rPr>
            <a:t> </a:t>
          </a:r>
          <a:endParaRPr lang="es-MX" sz="1200">
            <a:solidFill>
              <a:srgbClr val="000000"/>
            </a:solidFill>
            <a:effectLst/>
            <a:latin typeface="Arial" panose="020B0604020202020204" pitchFamily="34" charset="0"/>
            <a:ea typeface="Calibri" panose="020F0502020204030204" pitchFamily="34" charset="0"/>
          </a:endParaRPr>
        </a:p>
      </xdr:txBody>
    </xdr:sp>
    <xdr:clientData/>
  </xdr:twoCellAnchor>
  <xdr:twoCellAnchor>
    <xdr:from>
      <xdr:col>0</xdr:col>
      <xdr:colOff>66675</xdr:colOff>
      <xdr:row>80</xdr:row>
      <xdr:rowOff>57150</xdr:rowOff>
    </xdr:from>
    <xdr:to>
      <xdr:col>0</xdr:col>
      <xdr:colOff>304800</xdr:colOff>
      <xdr:row>81</xdr:row>
      <xdr:rowOff>142875</xdr:rowOff>
    </xdr:to>
    <xdr:pic>
      <xdr:nvPicPr>
        <xdr:cNvPr id="9" name="Imagen 7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3144500"/>
          <a:ext cx="2381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581025</xdr:colOff>
      <xdr:row>80</xdr:row>
      <xdr:rowOff>57150</xdr:rowOff>
    </xdr:from>
    <xdr:to>
      <xdr:col>6</xdr:col>
      <xdr:colOff>857250</xdr:colOff>
      <xdr:row>81</xdr:row>
      <xdr:rowOff>133350</xdr:rowOff>
    </xdr:to>
    <xdr:pic>
      <xdr:nvPicPr>
        <xdr:cNvPr id="10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3144500"/>
          <a:ext cx="27622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66675</xdr:colOff>
      <xdr:row>119</xdr:row>
      <xdr:rowOff>66675</xdr:rowOff>
    </xdr:from>
    <xdr:to>
      <xdr:col>0</xdr:col>
      <xdr:colOff>304800</xdr:colOff>
      <xdr:row>121</xdr:row>
      <xdr:rowOff>0</xdr:rowOff>
    </xdr:to>
    <xdr:pic>
      <xdr:nvPicPr>
        <xdr:cNvPr id="11" name="Imagen 7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9592925"/>
          <a:ext cx="2381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914400</xdr:colOff>
      <xdr:row>119</xdr:row>
      <xdr:rowOff>57150</xdr:rowOff>
    </xdr:from>
    <xdr:to>
      <xdr:col>6</xdr:col>
      <xdr:colOff>1190625</xdr:colOff>
      <xdr:row>121</xdr:row>
      <xdr:rowOff>0</xdr:rowOff>
    </xdr:to>
    <xdr:pic>
      <xdr:nvPicPr>
        <xdr:cNvPr id="12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6050" y="19583400"/>
          <a:ext cx="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66675</xdr:colOff>
      <xdr:row>152</xdr:row>
      <xdr:rowOff>152400</xdr:rowOff>
    </xdr:from>
    <xdr:to>
      <xdr:col>0</xdr:col>
      <xdr:colOff>2028825</xdr:colOff>
      <xdr:row>155</xdr:row>
      <xdr:rowOff>28575</xdr:rowOff>
    </xdr:to>
    <xdr:sp macro="" textlink="">
      <xdr:nvSpPr>
        <xdr:cNvPr id="13" name="Cuadro de texto 1"/>
        <xdr:cNvSpPr txBox="1">
          <a:spLocks noChangeArrowheads="1"/>
        </xdr:cNvSpPr>
      </xdr:nvSpPr>
      <xdr:spPr bwMode="auto">
        <a:xfrm>
          <a:off x="66675" y="24936450"/>
          <a:ext cx="19621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es-MX" sz="700" b="1">
              <a:solidFill>
                <a:srgbClr val="000000"/>
              </a:solidFill>
              <a:effectLst/>
              <a:latin typeface="Arial" panose="020B0604020202020204" pitchFamily="34" charset="0"/>
              <a:ea typeface="Arial Unicode MS"/>
            </a:rPr>
            <a:t>LIC. GILBERTO EMMANUEL BRITO SILVA</a:t>
          </a:r>
          <a:endParaRPr lang="es-MX" sz="1200">
            <a:solidFill>
              <a:srgbClr val="000000"/>
            </a:solidFill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 algn="ctr">
            <a:spcAft>
              <a:spcPts val="0"/>
            </a:spcAft>
          </a:pPr>
          <a:r>
            <a:rPr lang="es-MX" sz="700" b="1">
              <a:solidFill>
                <a:srgbClr val="000000"/>
              </a:solidFill>
              <a:effectLst/>
              <a:latin typeface="Arial" panose="020B0604020202020204" pitchFamily="34" charset="0"/>
              <a:ea typeface="Arial Unicode MS"/>
            </a:rPr>
            <a:t>DIRECTOR</a:t>
          </a:r>
          <a:endParaRPr lang="es-MX" sz="1200">
            <a:solidFill>
              <a:srgbClr val="000000"/>
            </a:solidFill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spcAft>
              <a:spcPts val="0"/>
            </a:spcAft>
          </a:pPr>
          <a:r>
            <a:rPr lang="es-MX" sz="700" b="1">
              <a:solidFill>
                <a:srgbClr val="000000"/>
              </a:solidFill>
              <a:effectLst/>
              <a:latin typeface="Arial" panose="020B0604020202020204" pitchFamily="34" charset="0"/>
              <a:ea typeface="Arial Unicode MS"/>
            </a:rPr>
            <a:t> </a:t>
          </a:r>
          <a:endParaRPr lang="es-MX" sz="1200">
            <a:solidFill>
              <a:srgbClr val="000000"/>
            </a:solidFill>
            <a:effectLst/>
            <a:latin typeface="Arial" panose="020B0604020202020204" pitchFamily="34" charset="0"/>
            <a:ea typeface="Calibri" panose="020F0502020204030204" pitchFamily="34" charset="0"/>
          </a:endParaRPr>
        </a:p>
      </xdr:txBody>
    </xdr:sp>
    <xdr:clientData/>
  </xdr:twoCellAnchor>
  <xdr:twoCellAnchor>
    <xdr:from>
      <xdr:col>1</xdr:col>
      <xdr:colOff>133350</xdr:colOff>
      <xdr:row>152</xdr:row>
      <xdr:rowOff>142875</xdr:rowOff>
    </xdr:from>
    <xdr:to>
      <xdr:col>3</xdr:col>
      <xdr:colOff>523875</xdr:colOff>
      <xdr:row>155</xdr:row>
      <xdr:rowOff>19050</xdr:rowOff>
    </xdr:to>
    <xdr:sp macro="" textlink="">
      <xdr:nvSpPr>
        <xdr:cNvPr id="14" name="Cuadro de texto 4"/>
        <xdr:cNvSpPr txBox="1">
          <a:spLocks noChangeArrowheads="1"/>
        </xdr:cNvSpPr>
      </xdr:nvSpPr>
      <xdr:spPr bwMode="auto">
        <a:xfrm>
          <a:off x="4953000" y="24926925"/>
          <a:ext cx="2219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es-MX" sz="700" b="1">
              <a:solidFill>
                <a:srgbClr val="000000"/>
              </a:solidFill>
              <a:effectLst/>
              <a:latin typeface="Arial" panose="020B0604020202020204" pitchFamily="34" charset="0"/>
              <a:ea typeface="Arial Unicode MS"/>
            </a:rPr>
            <a:t>C.P. JOSÉ ANTONIO CHABLÉ POLANCO</a:t>
          </a:r>
          <a:endParaRPr lang="es-MX" sz="1200">
            <a:solidFill>
              <a:srgbClr val="000000"/>
            </a:solidFill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spcAft>
              <a:spcPts val="0"/>
            </a:spcAft>
          </a:pPr>
          <a:r>
            <a:rPr lang="es-MX" sz="700" b="1">
              <a:solidFill>
                <a:srgbClr val="000000"/>
              </a:solidFill>
              <a:effectLst/>
              <a:latin typeface="Arial" panose="020B0604020202020204" pitchFamily="34" charset="0"/>
              <a:ea typeface="Arial Unicode MS"/>
            </a:rPr>
            <a:t>JEFE DEL DEPTO. DE ADMINISTRACIÓN</a:t>
          </a:r>
          <a:endParaRPr lang="es-MX" sz="1200">
            <a:solidFill>
              <a:srgbClr val="000000"/>
            </a:solidFill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spcAft>
              <a:spcPts val="0"/>
            </a:spcAft>
          </a:pPr>
          <a:r>
            <a:rPr lang="es-MX" sz="700" b="1">
              <a:solidFill>
                <a:srgbClr val="000000"/>
              </a:solidFill>
              <a:effectLst/>
              <a:latin typeface="Arial" panose="020B0604020202020204" pitchFamily="34" charset="0"/>
              <a:ea typeface="Arial Unicode MS"/>
            </a:rPr>
            <a:t> </a:t>
          </a:r>
          <a:endParaRPr lang="es-MX" sz="1200">
            <a:solidFill>
              <a:srgbClr val="000000"/>
            </a:solidFill>
            <a:effectLst/>
            <a:latin typeface="Arial" panose="020B0604020202020204" pitchFamily="34" charset="0"/>
            <a:ea typeface="Calibri" panose="020F0502020204030204" pitchFamily="34" charset="0"/>
          </a:endParaRPr>
        </a:p>
      </xdr:txBody>
    </xdr:sp>
    <xdr:clientData/>
  </xdr:twoCellAnchor>
  <xdr:twoCellAnchor>
    <xdr:from>
      <xdr:col>4</xdr:col>
      <xdr:colOff>104775</xdr:colOff>
      <xdr:row>152</xdr:row>
      <xdr:rowOff>142875</xdr:rowOff>
    </xdr:from>
    <xdr:to>
      <xdr:col>6</xdr:col>
      <xdr:colOff>723900</xdr:colOff>
      <xdr:row>155</xdr:row>
      <xdr:rowOff>19050</xdr:rowOff>
    </xdr:to>
    <xdr:sp macro="" textlink="">
      <xdr:nvSpPr>
        <xdr:cNvPr id="15" name="Cuadro de texto 5"/>
        <xdr:cNvSpPr txBox="1">
          <a:spLocks noChangeArrowheads="1"/>
        </xdr:cNvSpPr>
      </xdr:nvSpPr>
      <xdr:spPr bwMode="auto">
        <a:xfrm>
          <a:off x="7667625" y="24926925"/>
          <a:ext cx="24479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es-MX" sz="700" b="1">
              <a:solidFill>
                <a:srgbClr val="000000"/>
              </a:solidFill>
              <a:effectLst/>
              <a:latin typeface="Arial" panose="020B0604020202020204" pitchFamily="34" charset="0"/>
              <a:ea typeface="Arial Unicode MS"/>
            </a:rPr>
            <a:t>C.P. ANGÉLICA ESTHER HERRERA MUKUL</a:t>
          </a:r>
          <a:endParaRPr lang="es-MX" sz="1200">
            <a:solidFill>
              <a:srgbClr val="000000"/>
            </a:solidFill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 algn="ctr">
            <a:spcAft>
              <a:spcPts val="0"/>
            </a:spcAft>
          </a:pPr>
          <a:r>
            <a:rPr lang="es-MX" sz="700" b="1">
              <a:solidFill>
                <a:srgbClr val="000000"/>
              </a:solidFill>
              <a:effectLst/>
              <a:latin typeface="Arial" panose="020B0604020202020204" pitchFamily="34" charset="0"/>
              <a:ea typeface="Arial Unicode MS"/>
            </a:rPr>
            <a:t>RESP. DEL ÁREA DE FINANZAS</a:t>
          </a:r>
          <a:endParaRPr lang="es-MX" sz="1200">
            <a:solidFill>
              <a:srgbClr val="000000"/>
            </a:solidFill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>
            <a:spcAft>
              <a:spcPts val="0"/>
            </a:spcAft>
          </a:pPr>
          <a:r>
            <a:rPr lang="es-MX" sz="700">
              <a:solidFill>
                <a:srgbClr val="000000"/>
              </a:solidFill>
              <a:effectLst/>
              <a:latin typeface="Arial" panose="020B0604020202020204" pitchFamily="34" charset="0"/>
              <a:ea typeface="Arial Unicode MS"/>
            </a:rPr>
            <a:t> </a:t>
          </a:r>
          <a:endParaRPr lang="es-MX" sz="1200">
            <a:solidFill>
              <a:srgbClr val="000000"/>
            </a:solidFill>
            <a:effectLst/>
            <a:latin typeface="Arial" panose="020B0604020202020204" pitchFamily="34" charset="0"/>
            <a:ea typeface="Calibri" panose="020F0502020204030204" pitchFamily="34" charset="0"/>
          </a:endParaRPr>
        </a:p>
      </xdr:txBody>
    </xdr:sp>
    <xdr:clientData/>
  </xdr:twoCellAnchor>
  <xdr:twoCellAnchor>
    <xdr:from>
      <xdr:col>0</xdr:col>
      <xdr:colOff>142874</xdr:colOff>
      <xdr:row>158</xdr:row>
      <xdr:rowOff>19050</xdr:rowOff>
    </xdr:from>
    <xdr:to>
      <xdr:col>0</xdr:col>
      <xdr:colOff>594213</xdr:colOff>
      <xdr:row>160</xdr:row>
      <xdr:rowOff>126390</xdr:rowOff>
    </xdr:to>
    <xdr:pic>
      <xdr:nvPicPr>
        <xdr:cNvPr id="16" name="Imagen 7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4" y="25727025"/>
          <a:ext cx="451339" cy="412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295274</xdr:colOff>
      <xdr:row>158</xdr:row>
      <xdr:rowOff>28574</xdr:rowOff>
    </xdr:from>
    <xdr:to>
      <xdr:col>5</xdr:col>
      <xdr:colOff>811089</xdr:colOff>
      <xdr:row>160</xdr:row>
      <xdr:rowOff>152399</xdr:rowOff>
    </xdr:to>
    <xdr:pic>
      <xdr:nvPicPr>
        <xdr:cNvPr id="17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524" y="25736549"/>
          <a:ext cx="515815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95250</xdr:colOff>
      <xdr:row>229</xdr:row>
      <xdr:rowOff>142875</xdr:rowOff>
    </xdr:from>
    <xdr:to>
      <xdr:col>0</xdr:col>
      <xdr:colOff>2057400</xdr:colOff>
      <xdr:row>232</xdr:row>
      <xdr:rowOff>19050</xdr:rowOff>
    </xdr:to>
    <xdr:sp macro="" textlink="">
      <xdr:nvSpPr>
        <xdr:cNvPr id="18" name="Cuadro de texto 8"/>
        <xdr:cNvSpPr txBox="1">
          <a:spLocks noChangeArrowheads="1"/>
        </xdr:cNvSpPr>
      </xdr:nvSpPr>
      <xdr:spPr bwMode="auto">
        <a:xfrm>
          <a:off x="95250" y="36842700"/>
          <a:ext cx="19621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es-ES_tradnl" sz="700" b="1">
              <a:effectLst/>
              <a:latin typeface="Arial" panose="020B0604020202020204" pitchFamily="34" charset="0"/>
              <a:ea typeface="Arial Unicode MS"/>
              <a:cs typeface="Times New Roman" panose="02020603050405020304" pitchFamily="18" charset="0"/>
            </a:rPr>
            <a:t>LIC. GILBERTO EMMANUEL BRITO SILVA</a:t>
          </a:r>
          <a:endParaRPr lang="es-MX" sz="1200">
            <a:effectLst/>
            <a:latin typeface="Humnst777 Lt B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ES_tradnl" sz="700" b="1">
              <a:effectLst/>
              <a:latin typeface="Arial" panose="020B0604020202020204" pitchFamily="34" charset="0"/>
              <a:ea typeface="Arial Unicode MS"/>
              <a:cs typeface="Times New Roman" panose="02020603050405020304" pitchFamily="18" charset="0"/>
            </a:rPr>
            <a:t>DIRECTOR </a:t>
          </a:r>
          <a:endParaRPr lang="es-MX" sz="1200">
            <a:effectLst/>
            <a:latin typeface="Humnst777 Lt B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ES_tradnl" sz="700">
              <a:effectLst/>
              <a:latin typeface="Arial" panose="020B0604020202020204" pitchFamily="34" charset="0"/>
              <a:ea typeface="Arial Unicode MS"/>
              <a:cs typeface="Times New Roman" panose="02020603050405020304" pitchFamily="18" charset="0"/>
            </a:rPr>
            <a:t> </a:t>
          </a:r>
          <a:endParaRPr lang="es-MX" sz="1200">
            <a:effectLst/>
            <a:latin typeface="Humnst777 Lt BT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47625</xdr:colOff>
      <xdr:row>229</xdr:row>
      <xdr:rowOff>142875</xdr:rowOff>
    </xdr:from>
    <xdr:to>
      <xdr:col>3</xdr:col>
      <xdr:colOff>438150</xdr:colOff>
      <xdr:row>232</xdr:row>
      <xdr:rowOff>19050</xdr:rowOff>
    </xdr:to>
    <xdr:sp macro="" textlink="">
      <xdr:nvSpPr>
        <xdr:cNvPr id="19" name="Cuadro de texto 2"/>
        <xdr:cNvSpPr txBox="1">
          <a:spLocks noChangeArrowheads="1"/>
        </xdr:cNvSpPr>
      </xdr:nvSpPr>
      <xdr:spPr bwMode="auto">
        <a:xfrm>
          <a:off x="4867275" y="36842700"/>
          <a:ext cx="2219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es-ES_tradnl" sz="700" b="1">
              <a:effectLst/>
              <a:latin typeface="Arial" panose="020B0604020202020204" pitchFamily="34" charset="0"/>
              <a:ea typeface="Arial Unicode MS"/>
              <a:cs typeface="Times New Roman" panose="02020603050405020304" pitchFamily="18" charset="0"/>
            </a:rPr>
            <a:t>C.P. JOSÉ ANTONIO CHABLÉ POLANCO</a:t>
          </a:r>
          <a:endParaRPr lang="es-MX" sz="1200">
            <a:effectLst/>
            <a:latin typeface="Humnst777 Lt B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ES_tradnl" sz="700" b="1">
              <a:effectLst/>
              <a:latin typeface="Arial" panose="020B0604020202020204" pitchFamily="34" charset="0"/>
              <a:ea typeface="Arial Unicode MS"/>
              <a:cs typeface="Times New Roman" panose="02020603050405020304" pitchFamily="18" charset="0"/>
            </a:rPr>
            <a:t>JEFE DEL DEPTO. DE ADMINISTRACIÓN</a:t>
          </a:r>
          <a:endParaRPr lang="es-MX" sz="1200">
            <a:effectLst/>
            <a:latin typeface="Humnst777 Lt B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ES_tradnl" sz="700">
              <a:effectLst/>
              <a:latin typeface="Arial" panose="020B0604020202020204" pitchFamily="34" charset="0"/>
              <a:ea typeface="Arial Unicode MS"/>
              <a:cs typeface="Times New Roman" panose="02020603050405020304" pitchFamily="18" charset="0"/>
            </a:rPr>
            <a:t> </a:t>
          </a:r>
          <a:endParaRPr lang="es-MX" sz="1200">
            <a:effectLst/>
            <a:latin typeface="Humnst777 Lt BT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38100</xdr:colOff>
      <xdr:row>229</xdr:row>
      <xdr:rowOff>142875</xdr:rowOff>
    </xdr:from>
    <xdr:to>
      <xdr:col>6</xdr:col>
      <xdr:colOff>657225</xdr:colOff>
      <xdr:row>232</xdr:row>
      <xdr:rowOff>19050</xdr:rowOff>
    </xdr:to>
    <xdr:sp macro="" textlink="">
      <xdr:nvSpPr>
        <xdr:cNvPr id="20" name="Cuadro de texto 3"/>
        <xdr:cNvSpPr txBox="1">
          <a:spLocks noChangeArrowheads="1"/>
        </xdr:cNvSpPr>
      </xdr:nvSpPr>
      <xdr:spPr bwMode="auto">
        <a:xfrm>
          <a:off x="7600950" y="36842700"/>
          <a:ext cx="24479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es-ES_tradnl" sz="700" b="1">
              <a:effectLst/>
              <a:latin typeface="Arial" panose="020B0604020202020204" pitchFamily="34" charset="0"/>
              <a:ea typeface="Arial Unicode MS"/>
              <a:cs typeface="Times New Roman" panose="02020603050405020304" pitchFamily="18" charset="0"/>
            </a:rPr>
            <a:t>C.P. ANGÉLICA ESTHER HERRERA MUKUL</a:t>
          </a:r>
          <a:endParaRPr lang="es-MX" sz="1200">
            <a:effectLst/>
            <a:latin typeface="Humnst777 Lt B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ES_tradnl" sz="700" b="1">
              <a:effectLst/>
              <a:latin typeface="Arial" panose="020B0604020202020204" pitchFamily="34" charset="0"/>
              <a:ea typeface="Arial Unicode MS"/>
              <a:cs typeface="Times New Roman" panose="02020603050405020304" pitchFamily="18" charset="0"/>
            </a:rPr>
            <a:t>RESP. DEL ÁREA DE FINANZAS</a:t>
          </a:r>
          <a:endParaRPr lang="es-MX" sz="1200">
            <a:effectLst/>
            <a:latin typeface="Humnst777 Lt B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ES_tradnl" sz="700">
              <a:effectLst/>
              <a:latin typeface="Arial" panose="020B0604020202020204" pitchFamily="34" charset="0"/>
              <a:ea typeface="Arial Unicode MS"/>
              <a:cs typeface="Times New Roman" panose="02020603050405020304" pitchFamily="18" charset="0"/>
            </a:rPr>
            <a:t> </a:t>
          </a:r>
          <a:endParaRPr lang="es-MX" sz="1200">
            <a:effectLst/>
            <a:latin typeface="Humnst777 Lt BT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586582</xdr:colOff>
      <xdr:row>119</xdr:row>
      <xdr:rowOff>38100</xdr:rowOff>
    </xdr:from>
    <xdr:to>
      <xdr:col>6</xdr:col>
      <xdr:colOff>885826</xdr:colOff>
      <xdr:row>120</xdr:row>
      <xdr:rowOff>133350</xdr:rowOff>
    </xdr:to>
    <xdr:pic>
      <xdr:nvPicPr>
        <xdr:cNvPr id="21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8232" y="19564350"/>
          <a:ext cx="299244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876300</xdr:colOff>
      <xdr:row>37</xdr:row>
      <xdr:rowOff>180975</xdr:rowOff>
    </xdr:from>
    <xdr:to>
      <xdr:col>10</xdr:col>
      <xdr:colOff>19050</xdr:colOff>
      <xdr:row>37</xdr:row>
      <xdr:rowOff>180975</xdr:rowOff>
    </xdr:to>
    <xdr:cxnSp macro="">
      <xdr:nvCxnSpPr>
        <xdr:cNvPr id="10" name="Conector recto 9"/>
        <xdr:cNvCxnSpPr/>
      </xdr:nvCxnSpPr>
      <xdr:spPr>
        <a:xfrm>
          <a:off x="7867650" y="7981950"/>
          <a:ext cx="2476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342900</xdr:colOff>
      <xdr:row>38</xdr:row>
      <xdr:rowOff>0</xdr:rowOff>
    </xdr:from>
    <xdr:to>
      <xdr:col>1</xdr:col>
      <xdr:colOff>2676525</xdr:colOff>
      <xdr:row>38</xdr:row>
      <xdr:rowOff>0</xdr:rowOff>
    </xdr:to>
    <xdr:cxnSp macro="">
      <xdr:nvCxnSpPr>
        <xdr:cNvPr id="6" name="Conector recto 5"/>
        <xdr:cNvCxnSpPr/>
      </xdr:nvCxnSpPr>
      <xdr:spPr>
        <a:xfrm>
          <a:off x="495300" y="7991475"/>
          <a:ext cx="2333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257175</xdr:colOff>
      <xdr:row>38</xdr:row>
      <xdr:rowOff>0</xdr:rowOff>
    </xdr:from>
    <xdr:to>
      <xdr:col>5</xdr:col>
      <xdr:colOff>666750</xdr:colOff>
      <xdr:row>38</xdr:row>
      <xdr:rowOff>0</xdr:rowOff>
    </xdr:to>
    <xdr:cxnSp macro="">
      <xdr:nvCxnSpPr>
        <xdr:cNvPr id="5" name="Conector recto 4"/>
        <xdr:cNvCxnSpPr/>
      </xdr:nvCxnSpPr>
      <xdr:spPr>
        <a:xfrm>
          <a:off x="4314825" y="7991475"/>
          <a:ext cx="2333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86590</xdr:colOff>
      <xdr:row>0</xdr:row>
      <xdr:rowOff>129885</xdr:rowOff>
    </xdr:from>
    <xdr:to>
      <xdr:col>1</xdr:col>
      <xdr:colOff>294394</xdr:colOff>
      <xdr:row>3</xdr:row>
      <xdr:rowOff>31024</xdr:rowOff>
    </xdr:to>
    <xdr:pic>
      <xdr:nvPicPr>
        <xdr:cNvPr id="7" name="Imagen 7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90" y="129885"/>
          <a:ext cx="363668" cy="420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540856</xdr:colOff>
      <xdr:row>0</xdr:row>
      <xdr:rowOff>132265</xdr:rowOff>
    </xdr:from>
    <xdr:to>
      <xdr:col>8</xdr:col>
      <xdr:colOff>940973</xdr:colOff>
      <xdr:row>3</xdr:row>
      <xdr:rowOff>27241</xdr:rowOff>
    </xdr:to>
    <xdr:pic>
      <xdr:nvPicPr>
        <xdr:cNvPr id="8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1674" y="132265"/>
          <a:ext cx="400117" cy="414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783508</xdr:colOff>
      <xdr:row>25</xdr:row>
      <xdr:rowOff>66675</xdr:rowOff>
    </xdr:from>
    <xdr:to>
      <xdr:col>8</xdr:col>
      <xdr:colOff>851467</xdr:colOff>
      <xdr:row>27</xdr:row>
      <xdr:rowOff>103820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508" y="6227199"/>
          <a:ext cx="8494511" cy="4212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123825</xdr:colOff>
      <xdr:row>0</xdr:row>
      <xdr:rowOff>116852</xdr:rowOff>
    </xdr:from>
    <xdr:to>
      <xdr:col>0</xdr:col>
      <xdr:colOff>542925</xdr:colOff>
      <xdr:row>3</xdr:row>
      <xdr:rowOff>30159</xdr:rowOff>
    </xdr:to>
    <xdr:pic>
      <xdr:nvPicPr>
        <xdr:cNvPr id="4" name="Imagen 7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16852"/>
          <a:ext cx="419100" cy="484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347759</xdr:colOff>
      <xdr:row>0</xdr:row>
      <xdr:rowOff>129696</xdr:rowOff>
    </xdr:from>
    <xdr:to>
      <xdr:col>10</xdr:col>
      <xdr:colOff>808864</xdr:colOff>
      <xdr:row>3</xdr:row>
      <xdr:rowOff>35901</xdr:rowOff>
    </xdr:to>
    <xdr:pic>
      <xdr:nvPicPr>
        <xdr:cNvPr id="5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9984" y="129696"/>
          <a:ext cx="461105" cy="477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6187</xdr:colOff>
      <xdr:row>87</xdr:row>
      <xdr:rowOff>212149</xdr:rowOff>
    </xdr:from>
    <xdr:to>
      <xdr:col>5</xdr:col>
      <xdr:colOff>18555</xdr:colOff>
      <xdr:row>89</xdr:row>
      <xdr:rowOff>185552</xdr:rowOff>
    </xdr:to>
    <xdr:pic>
      <xdr:nvPicPr>
        <xdr:cNvPr id="3" name="Imagen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07"/>
        <a:stretch/>
      </xdr:blipFill>
      <xdr:spPr bwMode="auto">
        <a:xfrm>
          <a:off x="6187" y="11073123"/>
          <a:ext cx="7836475" cy="4063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98961</xdr:colOff>
      <xdr:row>0</xdr:row>
      <xdr:rowOff>111331</xdr:rowOff>
    </xdr:from>
    <xdr:to>
      <xdr:col>0</xdr:col>
      <xdr:colOff>463880</xdr:colOff>
      <xdr:row>3</xdr:row>
      <xdr:rowOff>75767</xdr:rowOff>
    </xdr:to>
    <xdr:pic>
      <xdr:nvPicPr>
        <xdr:cNvPr id="4" name="Imagen 7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1" y="111331"/>
          <a:ext cx="364919" cy="42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683237</xdr:colOff>
      <xdr:row>0</xdr:row>
      <xdr:rowOff>124176</xdr:rowOff>
    </xdr:from>
    <xdr:to>
      <xdr:col>3</xdr:col>
      <xdr:colOff>1084731</xdr:colOff>
      <xdr:row>3</xdr:row>
      <xdr:rowOff>82429</xdr:rowOff>
    </xdr:to>
    <xdr:pic>
      <xdr:nvPicPr>
        <xdr:cNvPr id="5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0331" y="124176"/>
          <a:ext cx="401494" cy="415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21982</xdr:colOff>
      <xdr:row>80</xdr:row>
      <xdr:rowOff>14653</xdr:rowOff>
    </xdr:from>
    <xdr:to>
      <xdr:col>8</xdr:col>
      <xdr:colOff>689544</xdr:colOff>
      <xdr:row>82</xdr:row>
      <xdr:rowOff>58614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12902711"/>
          <a:ext cx="8653908" cy="4909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139212</xdr:colOff>
      <xdr:row>0</xdr:row>
      <xdr:rowOff>124557</xdr:rowOff>
    </xdr:from>
    <xdr:to>
      <xdr:col>2</xdr:col>
      <xdr:colOff>93823</xdr:colOff>
      <xdr:row>3</xdr:row>
      <xdr:rowOff>41130</xdr:rowOff>
    </xdr:to>
    <xdr:pic>
      <xdr:nvPicPr>
        <xdr:cNvPr id="3" name="Imagen 7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212" y="124557"/>
          <a:ext cx="364919" cy="42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379311</xdr:colOff>
      <xdr:row>0</xdr:row>
      <xdr:rowOff>137402</xdr:rowOff>
    </xdr:from>
    <xdr:to>
      <xdr:col>8</xdr:col>
      <xdr:colOff>780805</xdr:colOff>
      <xdr:row>3</xdr:row>
      <xdr:rowOff>47792</xdr:rowOff>
    </xdr:to>
    <xdr:pic>
      <xdr:nvPicPr>
        <xdr:cNvPr id="4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176" y="137402"/>
          <a:ext cx="401494" cy="415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6705</xdr:colOff>
      <xdr:row>165</xdr:row>
      <xdr:rowOff>7931</xdr:rowOff>
    </xdr:from>
    <xdr:to>
      <xdr:col>8</xdr:col>
      <xdr:colOff>13414</xdr:colOff>
      <xdr:row>168</xdr:row>
      <xdr:rowOff>40247</xdr:rowOff>
    </xdr:to>
    <xdr:pic>
      <xdr:nvPicPr>
        <xdr:cNvPr id="5" name="Imagen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9" r="790"/>
        <a:stretch/>
      </xdr:blipFill>
      <xdr:spPr bwMode="auto">
        <a:xfrm>
          <a:off x="6705" y="31011135"/>
          <a:ext cx="8377977" cy="4549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120739</xdr:colOff>
      <xdr:row>0</xdr:row>
      <xdr:rowOff>73785</xdr:rowOff>
    </xdr:from>
    <xdr:to>
      <xdr:col>1</xdr:col>
      <xdr:colOff>237471</xdr:colOff>
      <xdr:row>2</xdr:row>
      <xdr:rowOff>153821</xdr:rowOff>
    </xdr:to>
    <xdr:pic>
      <xdr:nvPicPr>
        <xdr:cNvPr id="3" name="Imagen 7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39" y="73785"/>
          <a:ext cx="364919" cy="42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412747</xdr:colOff>
      <xdr:row>0</xdr:row>
      <xdr:rowOff>79922</xdr:rowOff>
    </xdr:from>
    <xdr:to>
      <xdr:col>7</xdr:col>
      <xdr:colOff>814241</xdr:colOff>
      <xdr:row>2</xdr:row>
      <xdr:rowOff>153775</xdr:rowOff>
    </xdr:to>
    <xdr:pic>
      <xdr:nvPicPr>
        <xdr:cNvPr id="4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8715" y="79922"/>
          <a:ext cx="401494" cy="415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120739</xdr:colOff>
      <xdr:row>0</xdr:row>
      <xdr:rowOff>73785</xdr:rowOff>
    </xdr:from>
    <xdr:ext cx="364919" cy="422131"/>
    <xdr:pic>
      <xdr:nvPicPr>
        <xdr:cNvPr id="7" name="Imagen 7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39" y="73785"/>
          <a:ext cx="364382" cy="422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412747</xdr:colOff>
      <xdr:row>0</xdr:row>
      <xdr:rowOff>79922</xdr:rowOff>
    </xdr:from>
    <xdr:ext cx="401494" cy="415948"/>
    <xdr:pic>
      <xdr:nvPicPr>
        <xdr:cNvPr id="8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7972" y="79922"/>
          <a:ext cx="401494" cy="416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6705</xdr:colOff>
      <xdr:row>165</xdr:row>
      <xdr:rowOff>7932</xdr:rowOff>
    </xdr:from>
    <xdr:to>
      <xdr:col>8</xdr:col>
      <xdr:colOff>20174</xdr:colOff>
      <xdr:row>168</xdr:row>
      <xdr:rowOff>88</xdr:rowOff>
    </xdr:to>
    <xdr:pic>
      <xdr:nvPicPr>
        <xdr:cNvPr id="10" name="Imagen 9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9" r="790"/>
        <a:stretch/>
      </xdr:blipFill>
      <xdr:spPr bwMode="auto">
        <a:xfrm>
          <a:off x="6705" y="30602232"/>
          <a:ext cx="8395469" cy="4207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6705</xdr:colOff>
      <xdr:row>165</xdr:row>
      <xdr:rowOff>7932</xdr:rowOff>
    </xdr:from>
    <xdr:to>
      <xdr:col>8</xdr:col>
      <xdr:colOff>13414</xdr:colOff>
      <xdr:row>168</xdr:row>
      <xdr:rowOff>3160</xdr:rowOff>
    </xdr:to>
    <xdr:pic>
      <xdr:nvPicPr>
        <xdr:cNvPr id="13" name="Imagen 1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9" r="790"/>
        <a:stretch/>
      </xdr:blipFill>
      <xdr:spPr bwMode="auto">
        <a:xfrm>
          <a:off x="6705" y="30602232"/>
          <a:ext cx="8388709" cy="4238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6705</xdr:colOff>
      <xdr:row>165</xdr:row>
      <xdr:rowOff>7932</xdr:rowOff>
    </xdr:from>
    <xdr:to>
      <xdr:col>7</xdr:col>
      <xdr:colOff>842089</xdr:colOff>
      <xdr:row>167</xdr:row>
      <xdr:rowOff>50785</xdr:rowOff>
    </xdr:to>
    <xdr:pic>
      <xdr:nvPicPr>
        <xdr:cNvPr id="6" name="Imagen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9" r="790"/>
        <a:stretch/>
      </xdr:blipFill>
      <xdr:spPr bwMode="auto">
        <a:xfrm>
          <a:off x="6705" y="30602232"/>
          <a:ext cx="8388709" cy="4238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6705</xdr:colOff>
      <xdr:row>165</xdr:row>
      <xdr:rowOff>7932</xdr:rowOff>
    </xdr:from>
    <xdr:to>
      <xdr:col>7</xdr:col>
      <xdr:colOff>835329</xdr:colOff>
      <xdr:row>167</xdr:row>
      <xdr:rowOff>56930</xdr:rowOff>
    </xdr:to>
    <xdr:pic>
      <xdr:nvPicPr>
        <xdr:cNvPr id="9" name="Imagen 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9" r="790"/>
        <a:stretch/>
      </xdr:blipFill>
      <xdr:spPr bwMode="auto">
        <a:xfrm>
          <a:off x="6705" y="30602232"/>
          <a:ext cx="8388709" cy="4238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26797</xdr:colOff>
      <xdr:row>72</xdr:row>
      <xdr:rowOff>260146</xdr:rowOff>
    </xdr:from>
    <xdr:to>
      <xdr:col>8</xdr:col>
      <xdr:colOff>98629</xdr:colOff>
      <xdr:row>73</xdr:row>
      <xdr:rowOff>170834</xdr:rowOff>
    </xdr:to>
    <xdr:pic>
      <xdr:nvPicPr>
        <xdr:cNvPr id="13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7" y="11318671"/>
          <a:ext cx="8615143" cy="440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115221</xdr:colOff>
      <xdr:row>0</xdr:row>
      <xdr:rowOff>69133</xdr:rowOff>
    </xdr:from>
    <xdr:to>
      <xdr:col>1</xdr:col>
      <xdr:colOff>480140</xdr:colOff>
      <xdr:row>3</xdr:row>
      <xdr:rowOff>46968</xdr:rowOff>
    </xdr:to>
    <xdr:pic>
      <xdr:nvPicPr>
        <xdr:cNvPr id="14" name="Imagen 7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096" y="69133"/>
          <a:ext cx="364919" cy="412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539025</xdr:colOff>
      <xdr:row>0</xdr:row>
      <xdr:rowOff>75269</xdr:rowOff>
    </xdr:from>
    <xdr:to>
      <xdr:col>7</xdr:col>
      <xdr:colOff>953751</xdr:colOff>
      <xdr:row>3</xdr:row>
      <xdr:rowOff>49831</xdr:rowOff>
    </xdr:to>
    <xdr:pic>
      <xdr:nvPicPr>
        <xdr:cNvPr id="15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2350" y="75269"/>
          <a:ext cx="413497" cy="419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85</xdr:row>
      <xdr:rowOff>103756</xdr:rowOff>
    </xdr:from>
    <xdr:to>
      <xdr:col>8</xdr:col>
      <xdr:colOff>43961</xdr:colOff>
      <xdr:row>87</xdr:row>
      <xdr:rowOff>173433</xdr:rowOff>
    </xdr:to>
    <xdr:pic>
      <xdr:nvPicPr>
        <xdr:cNvPr id="6" name="Imagen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62"/>
        <a:stretch/>
      </xdr:blipFill>
      <xdr:spPr bwMode="auto">
        <a:xfrm>
          <a:off x="0" y="12017333"/>
          <a:ext cx="8352692" cy="450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79375</xdr:colOff>
      <xdr:row>0</xdr:row>
      <xdr:rowOff>95250</xdr:rowOff>
    </xdr:from>
    <xdr:to>
      <xdr:col>1</xdr:col>
      <xdr:colOff>349044</xdr:colOff>
      <xdr:row>3</xdr:row>
      <xdr:rowOff>64943</xdr:rowOff>
    </xdr:to>
    <xdr:pic>
      <xdr:nvPicPr>
        <xdr:cNvPr id="3" name="Imagen 7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" y="95250"/>
          <a:ext cx="364919" cy="42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424038</xdr:colOff>
      <xdr:row>0</xdr:row>
      <xdr:rowOff>101387</xdr:rowOff>
    </xdr:from>
    <xdr:to>
      <xdr:col>7</xdr:col>
      <xdr:colOff>825532</xdr:colOff>
      <xdr:row>3</xdr:row>
      <xdr:rowOff>64897</xdr:rowOff>
    </xdr:to>
    <xdr:pic>
      <xdr:nvPicPr>
        <xdr:cNvPr id="4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9413" y="101387"/>
          <a:ext cx="401494" cy="415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85</xdr:row>
      <xdr:rowOff>103756</xdr:rowOff>
    </xdr:from>
    <xdr:to>
      <xdr:col>8</xdr:col>
      <xdr:colOff>104775</xdr:colOff>
      <xdr:row>87</xdr:row>
      <xdr:rowOff>173433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62456"/>
          <a:ext cx="8410575" cy="450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6185</xdr:colOff>
      <xdr:row>38</xdr:row>
      <xdr:rowOff>52510</xdr:rowOff>
    </xdr:from>
    <xdr:to>
      <xdr:col>8</xdr:col>
      <xdr:colOff>24740</xdr:colOff>
      <xdr:row>40</xdr:row>
      <xdr:rowOff>86592</xdr:rowOff>
    </xdr:to>
    <xdr:pic>
      <xdr:nvPicPr>
        <xdr:cNvPr id="6" name="Imagen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6" r="387"/>
        <a:stretch/>
      </xdr:blipFill>
      <xdr:spPr bwMode="auto">
        <a:xfrm>
          <a:off x="6185" y="7567364"/>
          <a:ext cx="7700406" cy="4175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104775</xdr:colOff>
      <xdr:row>0</xdr:row>
      <xdr:rowOff>114300</xdr:rowOff>
    </xdr:from>
    <xdr:to>
      <xdr:col>1</xdr:col>
      <xdr:colOff>469694</xdr:colOff>
      <xdr:row>3</xdr:row>
      <xdr:rowOff>3031</xdr:rowOff>
    </xdr:to>
    <xdr:pic>
      <xdr:nvPicPr>
        <xdr:cNvPr id="3" name="Imagen 7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14300"/>
          <a:ext cx="364919" cy="42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379588</xdr:colOff>
      <xdr:row>0</xdr:row>
      <xdr:rowOff>120437</xdr:rowOff>
    </xdr:from>
    <xdr:to>
      <xdr:col>7</xdr:col>
      <xdr:colOff>781082</xdr:colOff>
      <xdr:row>3</xdr:row>
      <xdr:rowOff>2985</xdr:rowOff>
    </xdr:to>
    <xdr:pic>
      <xdr:nvPicPr>
        <xdr:cNvPr id="4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7113" y="120437"/>
          <a:ext cx="401494" cy="415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52510</xdr:rowOff>
    </xdr:from>
    <xdr:to>
      <xdr:col>8</xdr:col>
      <xdr:colOff>85725</xdr:colOff>
      <xdr:row>40</xdr:row>
      <xdr:rowOff>76200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29635"/>
          <a:ext cx="7781925" cy="4046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9"/>
  <sheetViews>
    <sheetView zoomScale="120" zoomScaleNormal="120" workbookViewId="0">
      <selection activeCell="E68" sqref="E68:E69"/>
    </sheetView>
  </sheetViews>
  <sheetFormatPr baseColWidth="10" defaultRowHeight="12.75" x14ac:dyDescent="0.2"/>
  <cols>
    <col min="1" max="1" width="75.7109375" style="195" customWidth="1"/>
    <col min="2" max="2" width="16.7109375" style="234" customWidth="1"/>
    <col min="3" max="3" width="16.7109375" style="195" customWidth="1"/>
    <col min="4" max="4" width="70.7109375" style="195" customWidth="1"/>
    <col min="5" max="6" width="16.7109375" style="235" customWidth="1"/>
    <col min="7" max="7" width="13" style="195" bestFit="1" customWidth="1"/>
    <col min="8" max="16384" width="11.42578125" style="195"/>
  </cols>
  <sheetData>
    <row r="1" spans="1:6" ht="12" customHeight="1" x14ac:dyDescent="0.2">
      <c r="A1" s="192"/>
      <c r="B1" s="193"/>
      <c r="C1" s="236" t="s">
        <v>430</v>
      </c>
      <c r="D1" s="193"/>
      <c r="E1" s="193"/>
      <c r="F1" s="194"/>
    </row>
    <row r="2" spans="1:6" ht="12" customHeight="1" x14ac:dyDescent="0.2">
      <c r="A2" s="196"/>
      <c r="B2" s="197"/>
      <c r="C2" s="198" t="s">
        <v>423</v>
      </c>
      <c r="D2" s="197"/>
      <c r="E2" s="197"/>
      <c r="F2" s="199"/>
    </row>
    <row r="3" spans="1:6" ht="12" customHeight="1" x14ac:dyDescent="0.2">
      <c r="A3" s="196"/>
      <c r="B3" s="197"/>
      <c r="C3" s="198" t="s">
        <v>442</v>
      </c>
      <c r="D3" s="197"/>
      <c r="E3" s="197"/>
      <c r="F3" s="199"/>
    </row>
    <row r="4" spans="1:6" ht="12" customHeight="1" thickBot="1" x14ac:dyDescent="0.25">
      <c r="A4" s="200"/>
      <c r="B4" s="201"/>
      <c r="C4" s="202" t="s">
        <v>0</v>
      </c>
      <c r="D4" s="201"/>
      <c r="E4" s="201"/>
      <c r="F4" s="203"/>
    </row>
    <row r="5" spans="1:6" ht="24" customHeight="1" thickBot="1" x14ac:dyDescent="0.25">
      <c r="A5" s="204" t="s">
        <v>194</v>
      </c>
      <c r="B5" s="205">
        <v>2018</v>
      </c>
      <c r="C5" s="206" t="s">
        <v>441</v>
      </c>
      <c r="D5" s="206" t="s">
        <v>194</v>
      </c>
      <c r="E5" s="205">
        <v>2018</v>
      </c>
      <c r="F5" s="206" t="s">
        <v>441</v>
      </c>
    </row>
    <row r="6" spans="1:6" x14ac:dyDescent="0.2">
      <c r="A6" s="207" t="s">
        <v>2</v>
      </c>
      <c r="B6" s="208"/>
      <c r="C6" s="209"/>
      <c r="D6" s="210" t="s">
        <v>3</v>
      </c>
      <c r="E6" s="211"/>
      <c r="F6" s="211"/>
    </row>
    <row r="7" spans="1:6" x14ac:dyDescent="0.2">
      <c r="A7" s="207" t="s">
        <v>4</v>
      </c>
      <c r="B7" s="212"/>
      <c r="C7" s="213"/>
      <c r="D7" s="210" t="s">
        <v>5</v>
      </c>
      <c r="E7" s="214"/>
      <c r="F7" s="214"/>
    </row>
    <row r="8" spans="1:6" ht="12.75" customHeight="1" x14ac:dyDescent="0.2">
      <c r="A8" s="207" t="s">
        <v>6</v>
      </c>
      <c r="B8" s="211">
        <f>SUM(B9:B15)</f>
        <v>2374779.73</v>
      </c>
      <c r="C8" s="211">
        <f>SUM(C9:C15)</f>
        <v>3192896.6</v>
      </c>
      <c r="D8" s="210" t="s">
        <v>7</v>
      </c>
      <c r="E8" s="211">
        <f>SUM(E9:E17)</f>
        <v>2635630.88</v>
      </c>
      <c r="F8" s="211">
        <f>SUM(F9:F17)</f>
        <v>3206543.5700000003</v>
      </c>
    </row>
    <row r="9" spans="1:6" x14ac:dyDescent="0.2">
      <c r="A9" s="213" t="s">
        <v>8</v>
      </c>
      <c r="B9" s="214">
        <v>0</v>
      </c>
      <c r="C9" s="214">
        <v>0</v>
      </c>
      <c r="D9" s="215" t="s">
        <v>9</v>
      </c>
      <c r="E9" s="214">
        <v>368674.89</v>
      </c>
      <c r="F9" s="214">
        <v>268191.82</v>
      </c>
    </row>
    <row r="10" spans="1:6" x14ac:dyDescent="0.2">
      <c r="A10" s="213" t="s">
        <v>10</v>
      </c>
      <c r="B10" s="214">
        <v>2374779.73</v>
      </c>
      <c r="C10" s="214">
        <v>3192896.6</v>
      </c>
      <c r="D10" s="215" t="s">
        <v>11</v>
      </c>
      <c r="E10" s="214">
        <v>324800</v>
      </c>
      <c r="F10" s="214">
        <v>304637.07</v>
      </c>
    </row>
    <row r="11" spans="1:6" x14ac:dyDescent="0.2">
      <c r="A11" s="213" t="s">
        <v>12</v>
      </c>
      <c r="B11" s="214">
        <v>0</v>
      </c>
      <c r="C11" s="214">
        <v>0</v>
      </c>
      <c r="D11" s="215" t="s">
        <v>13</v>
      </c>
      <c r="E11" s="214">
        <v>0</v>
      </c>
      <c r="F11" s="214">
        <v>0</v>
      </c>
    </row>
    <row r="12" spans="1:6" x14ac:dyDescent="0.2">
      <c r="A12" s="213" t="s">
        <v>14</v>
      </c>
      <c r="B12" s="214">
        <v>0</v>
      </c>
      <c r="C12" s="214">
        <v>0</v>
      </c>
      <c r="D12" s="215" t="s">
        <v>15</v>
      </c>
      <c r="E12" s="214">
        <v>0</v>
      </c>
      <c r="F12" s="214">
        <v>0</v>
      </c>
    </row>
    <row r="13" spans="1:6" x14ac:dyDescent="0.2">
      <c r="A13" s="213" t="s">
        <v>16</v>
      </c>
      <c r="B13" s="214">
        <v>0</v>
      </c>
      <c r="C13" s="214">
        <v>0</v>
      </c>
      <c r="D13" s="215" t="s">
        <v>17</v>
      </c>
      <c r="E13" s="214">
        <v>800000</v>
      </c>
      <c r="F13" s="214">
        <v>1562945.98</v>
      </c>
    </row>
    <row r="14" spans="1:6" ht="12" customHeight="1" x14ac:dyDescent="0.2">
      <c r="A14" s="213" t="s">
        <v>18</v>
      </c>
      <c r="B14" s="214">
        <v>0</v>
      </c>
      <c r="C14" s="214">
        <v>0</v>
      </c>
      <c r="D14" s="215" t="s">
        <v>19</v>
      </c>
      <c r="E14" s="214">
        <v>0</v>
      </c>
      <c r="F14" s="214">
        <v>0</v>
      </c>
    </row>
    <row r="15" spans="1:6" x14ac:dyDescent="0.2">
      <c r="A15" s="213" t="s">
        <v>20</v>
      </c>
      <c r="B15" s="214">
        <v>0</v>
      </c>
      <c r="C15" s="214">
        <v>0</v>
      </c>
      <c r="D15" s="215" t="s">
        <v>21</v>
      </c>
      <c r="E15" s="214">
        <v>1142155.99</v>
      </c>
      <c r="F15" s="214">
        <v>1070768.7</v>
      </c>
    </row>
    <row r="16" spans="1:6" x14ac:dyDescent="0.2">
      <c r="A16" s="216" t="s">
        <v>22</v>
      </c>
      <c r="B16" s="211">
        <f>SUM(B17:B23)</f>
        <v>361857.28000000003</v>
      </c>
      <c r="C16" s="211">
        <f>SUM(C17:C23)</f>
        <v>37057.279999999999</v>
      </c>
      <c r="D16" s="215" t="s">
        <v>23</v>
      </c>
      <c r="E16" s="214">
        <v>0</v>
      </c>
      <c r="F16" s="214">
        <v>0</v>
      </c>
    </row>
    <row r="17" spans="1:6" x14ac:dyDescent="0.2">
      <c r="A17" s="213" t="s">
        <v>24</v>
      </c>
      <c r="B17" s="214">
        <v>0</v>
      </c>
      <c r="C17" s="214">
        <v>0</v>
      </c>
      <c r="D17" s="215" t="s">
        <v>25</v>
      </c>
      <c r="E17" s="214">
        <v>0</v>
      </c>
      <c r="F17" s="214">
        <v>0</v>
      </c>
    </row>
    <row r="18" spans="1:6" x14ac:dyDescent="0.2">
      <c r="A18" s="213" t="s">
        <v>26</v>
      </c>
      <c r="B18" s="214">
        <v>324800</v>
      </c>
      <c r="C18" s="214">
        <v>0</v>
      </c>
      <c r="D18" s="210" t="s">
        <v>27</v>
      </c>
      <c r="E18" s="211">
        <f>SUM(E19:E21)</f>
        <v>0</v>
      </c>
      <c r="F18" s="211">
        <f>SUM(F19:F21)</f>
        <v>0</v>
      </c>
    </row>
    <row r="19" spans="1:6" x14ac:dyDescent="0.2">
      <c r="A19" s="213" t="s">
        <v>28</v>
      </c>
      <c r="B19" s="214">
        <v>37057.279999999999</v>
      </c>
      <c r="C19" s="214">
        <v>37057.279999999999</v>
      </c>
      <c r="D19" s="215" t="s">
        <v>29</v>
      </c>
      <c r="E19" s="214">
        <v>0</v>
      </c>
      <c r="F19" s="214">
        <v>0</v>
      </c>
    </row>
    <row r="20" spans="1:6" ht="12" customHeight="1" x14ac:dyDescent="0.2">
      <c r="A20" s="213" t="s">
        <v>30</v>
      </c>
      <c r="B20" s="214">
        <v>0</v>
      </c>
      <c r="C20" s="214">
        <v>0</v>
      </c>
      <c r="D20" s="215" t="s">
        <v>31</v>
      </c>
      <c r="E20" s="214">
        <v>0</v>
      </c>
      <c r="F20" s="214">
        <v>0</v>
      </c>
    </row>
    <row r="21" spans="1:6" ht="12" customHeight="1" x14ac:dyDescent="0.2">
      <c r="A21" s="213" t="s">
        <v>32</v>
      </c>
      <c r="B21" s="214">
        <v>0</v>
      </c>
      <c r="C21" s="214">
        <v>0</v>
      </c>
      <c r="D21" s="215" t="s">
        <v>33</v>
      </c>
      <c r="E21" s="214">
        <v>0</v>
      </c>
      <c r="F21" s="214">
        <v>0</v>
      </c>
    </row>
    <row r="22" spans="1:6" ht="12" customHeight="1" x14ac:dyDescent="0.2">
      <c r="A22" s="213" t="s">
        <v>34</v>
      </c>
      <c r="B22" s="214">
        <v>0</v>
      </c>
      <c r="C22" s="214">
        <v>0</v>
      </c>
      <c r="D22" s="210" t="s">
        <v>35</v>
      </c>
      <c r="E22" s="211">
        <f>SUM(E23:E24)</f>
        <v>0</v>
      </c>
      <c r="F22" s="211">
        <f>SUM(F23:F24)</f>
        <v>0</v>
      </c>
    </row>
    <row r="23" spans="1:6" ht="12" customHeight="1" x14ac:dyDescent="0.2">
      <c r="A23" s="213" t="s">
        <v>36</v>
      </c>
      <c r="B23" s="214">
        <v>0</v>
      </c>
      <c r="C23" s="214">
        <v>0</v>
      </c>
      <c r="D23" s="215" t="s">
        <v>37</v>
      </c>
      <c r="E23" s="214">
        <v>0</v>
      </c>
      <c r="F23" s="214">
        <v>0</v>
      </c>
    </row>
    <row r="24" spans="1:6" ht="12" customHeight="1" x14ac:dyDescent="0.2">
      <c r="A24" s="207" t="s">
        <v>38</v>
      </c>
      <c r="B24" s="211">
        <f>SUM(B25:B29)</f>
        <v>32162.76</v>
      </c>
      <c r="C24" s="211">
        <f>SUM(C25:C29)</f>
        <v>30158.46</v>
      </c>
      <c r="D24" s="215" t="s">
        <v>39</v>
      </c>
      <c r="E24" s="214">
        <v>0</v>
      </c>
      <c r="F24" s="214">
        <v>0</v>
      </c>
    </row>
    <row r="25" spans="1:6" ht="12" customHeight="1" x14ac:dyDescent="0.2">
      <c r="A25" s="213" t="s">
        <v>40</v>
      </c>
      <c r="B25" s="214">
        <v>32162.76</v>
      </c>
      <c r="C25" s="214">
        <v>30158.46</v>
      </c>
      <c r="D25" s="210" t="s">
        <v>41</v>
      </c>
      <c r="E25" s="211">
        <v>0</v>
      </c>
      <c r="F25" s="211">
        <v>0</v>
      </c>
    </row>
    <row r="26" spans="1:6" ht="12" customHeight="1" x14ac:dyDescent="0.2">
      <c r="A26" s="213" t="s">
        <v>42</v>
      </c>
      <c r="B26" s="214">
        <v>0</v>
      </c>
      <c r="C26" s="214">
        <v>0</v>
      </c>
      <c r="D26" s="210" t="s">
        <v>43</v>
      </c>
      <c r="E26" s="211">
        <f>SUM(E27:E29)</f>
        <v>0</v>
      </c>
      <c r="F26" s="211">
        <f>SUM(F27:F29)</f>
        <v>0</v>
      </c>
    </row>
    <row r="27" spans="1:6" ht="12" customHeight="1" x14ac:dyDescent="0.2">
      <c r="A27" s="213" t="s">
        <v>44</v>
      </c>
      <c r="B27" s="214">
        <v>0</v>
      </c>
      <c r="C27" s="214">
        <v>0</v>
      </c>
      <c r="D27" s="215" t="s">
        <v>45</v>
      </c>
      <c r="E27" s="214">
        <v>0</v>
      </c>
      <c r="F27" s="214">
        <v>0</v>
      </c>
    </row>
    <row r="28" spans="1:6" ht="12" customHeight="1" x14ac:dyDescent="0.2">
      <c r="A28" s="213" t="s">
        <v>46</v>
      </c>
      <c r="B28" s="214">
        <v>0</v>
      </c>
      <c r="C28" s="214">
        <v>0</v>
      </c>
      <c r="D28" s="215" t="s">
        <v>47</v>
      </c>
      <c r="E28" s="214">
        <v>0</v>
      </c>
      <c r="F28" s="214">
        <v>0</v>
      </c>
    </row>
    <row r="29" spans="1:6" ht="12" customHeight="1" x14ac:dyDescent="0.2">
      <c r="A29" s="213" t="s">
        <v>48</v>
      </c>
      <c r="B29" s="214">
        <v>0</v>
      </c>
      <c r="C29" s="214">
        <v>0</v>
      </c>
      <c r="D29" s="215" t="s">
        <v>49</v>
      </c>
      <c r="E29" s="214">
        <v>0</v>
      </c>
      <c r="F29" s="214">
        <v>0</v>
      </c>
    </row>
    <row r="30" spans="1:6" ht="12" customHeight="1" x14ac:dyDescent="0.2">
      <c r="A30" s="207" t="s">
        <v>50</v>
      </c>
      <c r="B30" s="211">
        <f>SUM(B31:B35)</f>
        <v>0</v>
      </c>
      <c r="C30" s="211">
        <f>SUM(C31:C35)</f>
        <v>0</v>
      </c>
      <c r="D30" s="210" t="s">
        <v>51</v>
      </c>
      <c r="E30" s="211">
        <f>SUM(E31:E36)</f>
        <v>0</v>
      </c>
      <c r="F30" s="211">
        <f>SUM(F31:F36)</f>
        <v>0</v>
      </c>
    </row>
    <row r="31" spans="1:6" ht="12" customHeight="1" x14ac:dyDescent="0.2">
      <c r="A31" s="213" t="s">
        <v>52</v>
      </c>
      <c r="B31" s="214">
        <v>0</v>
      </c>
      <c r="C31" s="214">
        <v>0</v>
      </c>
      <c r="D31" s="215" t="s">
        <v>53</v>
      </c>
      <c r="E31" s="214">
        <v>0</v>
      </c>
      <c r="F31" s="214">
        <v>0</v>
      </c>
    </row>
    <row r="32" spans="1:6" ht="12" customHeight="1" x14ac:dyDescent="0.2">
      <c r="A32" s="213" t="s">
        <v>54</v>
      </c>
      <c r="B32" s="214">
        <v>0</v>
      </c>
      <c r="C32" s="214">
        <v>0</v>
      </c>
      <c r="D32" s="215" t="s">
        <v>55</v>
      </c>
      <c r="E32" s="214">
        <v>0</v>
      </c>
      <c r="F32" s="214">
        <v>0</v>
      </c>
    </row>
    <row r="33" spans="1:6" ht="12" customHeight="1" x14ac:dyDescent="0.2">
      <c r="A33" s="213" t="s">
        <v>56</v>
      </c>
      <c r="B33" s="214">
        <v>0</v>
      </c>
      <c r="C33" s="214">
        <v>0</v>
      </c>
      <c r="D33" s="215" t="s">
        <v>57</v>
      </c>
      <c r="E33" s="214">
        <v>0</v>
      </c>
      <c r="F33" s="214">
        <v>0</v>
      </c>
    </row>
    <row r="34" spans="1:6" ht="12" customHeight="1" x14ac:dyDescent="0.2">
      <c r="A34" s="213" t="s">
        <v>58</v>
      </c>
      <c r="B34" s="214">
        <v>0</v>
      </c>
      <c r="C34" s="214">
        <v>0</v>
      </c>
      <c r="D34" s="215" t="s">
        <v>59</v>
      </c>
      <c r="E34" s="214">
        <v>0</v>
      </c>
      <c r="F34" s="214">
        <v>0</v>
      </c>
    </row>
    <row r="35" spans="1:6" ht="12" customHeight="1" x14ac:dyDescent="0.2">
      <c r="A35" s="213" t="s">
        <v>60</v>
      </c>
      <c r="B35" s="214">
        <v>0</v>
      </c>
      <c r="C35" s="214">
        <v>0</v>
      </c>
      <c r="D35" s="215" t="s">
        <v>61</v>
      </c>
      <c r="E35" s="214">
        <v>0</v>
      </c>
      <c r="F35" s="214">
        <v>0</v>
      </c>
    </row>
    <row r="36" spans="1:6" ht="12" customHeight="1" x14ac:dyDescent="0.2">
      <c r="A36" s="207" t="s">
        <v>62</v>
      </c>
      <c r="B36" s="211">
        <v>0</v>
      </c>
      <c r="C36" s="211">
        <v>0</v>
      </c>
      <c r="D36" s="215" t="s">
        <v>63</v>
      </c>
      <c r="E36" s="214">
        <v>0</v>
      </c>
      <c r="F36" s="214">
        <v>0</v>
      </c>
    </row>
    <row r="37" spans="1:6" ht="12" customHeight="1" x14ac:dyDescent="0.2">
      <c r="A37" s="207" t="s">
        <v>64</v>
      </c>
      <c r="B37" s="211">
        <f>SUM(B38:B39)</f>
        <v>0</v>
      </c>
      <c r="C37" s="211">
        <f>SUM(C38:C39)</f>
        <v>0</v>
      </c>
      <c r="D37" s="210" t="s">
        <v>65</v>
      </c>
      <c r="E37" s="211">
        <f>SUM(E38:E40)</f>
        <v>0</v>
      </c>
      <c r="F37" s="211">
        <f>SUM(F38:F40)</f>
        <v>0</v>
      </c>
    </row>
    <row r="38" spans="1:6" ht="12" customHeight="1" x14ac:dyDescent="0.2">
      <c r="A38" s="213" t="s">
        <v>66</v>
      </c>
      <c r="B38" s="214">
        <v>0</v>
      </c>
      <c r="C38" s="214">
        <v>0</v>
      </c>
      <c r="D38" s="215" t="s">
        <v>67</v>
      </c>
      <c r="E38" s="214">
        <v>0</v>
      </c>
      <c r="F38" s="214">
        <v>0</v>
      </c>
    </row>
    <row r="39" spans="1:6" ht="12" customHeight="1" x14ac:dyDescent="0.2">
      <c r="A39" s="213" t="s">
        <v>68</v>
      </c>
      <c r="B39" s="214">
        <v>0</v>
      </c>
      <c r="C39" s="214">
        <v>0</v>
      </c>
      <c r="D39" s="215" t="s">
        <v>69</v>
      </c>
      <c r="E39" s="214">
        <v>0</v>
      </c>
      <c r="F39" s="214">
        <v>0</v>
      </c>
    </row>
    <row r="40" spans="1:6" ht="12" customHeight="1" x14ac:dyDescent="0.2">
      <c r="A40" s="207" t="s">
        <v>70</v>
      </c>
      <c r="B40" s="211">
        <f>SUM(B41:B44)</f>
        <v>94805.9</v>
      </c>
      <c r="C40" s="211">
        <f>SUM(C41:C44)</f>
        <v>66565.539999999994</v>
      </c>
      <c r="D40" s="215" t="s">
        <v>71</v>
      </c>
      <c r="E40" s="214">
        <v>0</v>
      </c>
      <c r="F40" s="214">
        <v>0</v>
      </c>
    </row>
    <row r="41" spans="1:6" ht="12" customHeight="1" x14ac:dyDescent="0.2">
      <c r="A41" s="213" t="s">
        <v>72</v>
      </c>
      <c r="B41" s="214">
        <v>94805.9</v>
      </c>
      <c r="C41" s="214">
        <v>66565.539999999994</v>
      </c>
      <c r="D41" s="210" t="s">
        <v>73</v>
      </c>
      <c r="E41" s="211">
        <f>SUM(E42:E44)</f>
        <v>0</v>
      </c>
      <c r="F41" s="211">
        <f>SUM(F42:F44)</f>
        <v>0</v>
      </c>
    </row>
    <row r="42" spans="1:6" ht="12" customHeight="1" x14ac:dyDescent="0.2">
      <c r="A42" s="213" t="s">
        <v>74</v>
      </c>
      <c r="B42" s="214">
        <v>0</v>
      </c>
      <c r="C42" s="214">
        <v>0</v>
      </c>
      <c r="D42" s="215" t="s">
        <v>75</v>
      </c>
      <c r="E42" s="214">
        <v>0</v>
      </c>
      <c r="F42" s="214">
        <v>0</v>
      </c>
    </row>
    <row r="43" spans="1:6" ht="12" customHeight="1" x14ac:dyDescent="0.2">
      <c r="A43" s="213" t="s">
        <v>76</v>
      </c>
      <c r="B43" s="214">
        <v>0</v>
      </c>
      <c r="C43" s="214">
        <v>0</v>
      </c>
      <c r="D43" s="215" t="s">
        <v>77</v>
      </c>
      <c r="E43" s="214">
        <v>0</v>
      </c>
      <c r="F43" s="214">
        <v>0</v>
      </c>
    </row>
    <row r="44" spans="1:6" ht="12" customHeight="1" x14ac:dyDescent="0.2">
      <c r="A44" s="213" t="s">
        <v>78</v>
      </c>
      <c r="B44" s="214">
        <v>0</v>
      </c>
      <c r="C44" s="214">
        <v>0</v>
      </c>
      <c r="D44" s="215" t="s">
        <v>79</v>
      </c>
      <c r="E44" s="214">
        <v>0</v>
      </c>
      <c r="F44" s="214">
        <v>0</v>
      </c>
    </row>
    <row r="45" spans="1:6" ht="3.75" customHeight="1" x14ac:dyDescent="0.2">
      <c r="A45" s="213"/>
      <c r="B45" s="212"/>
      <c r="C45" s="212"/>
      <c r="D45" s="215"/>
      <c r="E45" s="214"/>
      <c r="F45" s="214"/>
    </row>
    <row r="46" spans="1:6" ht="12" customHeight="1" x14ac:dyDescent="0.2">
      <c r="A46" s="207" t="s">
        <v>80</v>
      </c>
      <c r="B46" s="211">
        <f>+B8+B16+B24+B30+B36+B37+B40</f>
        <v>2863605.6699999995</v>
      </c>
      <c r="C46" s="211">
        <f>+C8+C16+C24+C30+C36+C37+C40</f>
        <v>3326677.88</v>
      </c>
      <c r="D46" s="210" t="s">
        <v>81</v>
      </c>
      <c r="E46" s="211">
        <f>+E8+E18+E22+E25+E26+E30+E37+E41</f>
        <v>2635630.88</v>
      </c>
      <c r="F46" s="211">
        <f>+F8+F18+F22+F25+F26+F30+F37+F41</f>
        <v>3206543.5700000003</v>
      </c>
    </row>
    <row r="47" spans="1:6" ht="5.25" customHeight="1" x14ac:dyDescent="0.2">
      <c r="A47" s="217"/>
      <c r="B47" s="218"/>
      <c r="C47" s="218"/>
      <c r="D47" s="219"/>
      <c r="E47" s="220"/>
      <c r="F47" s="220"/>
    </row>
    <row r="48" spans="1:6" ht="12" customHeight="1" x14ac:dyDescent="0.2">
      <c r="A48" s="207" t="s">
        <v>82</v>
      </c>
      <c r="B48" s="211"/>
      <c r="C48" s="211"/>
      <c r="D48" s="210" t="s">
        <v>83</v>
      </c>
      <c r="E48" s="214"/>
      <c r="F48" s="214"/>
    </row>
    <row r="49" spans="1:6" ht="12" customHeight="1" x14ac:dyDescent="0.2">
      <c r="A49" s="213" t="s">
        <v>84</v>
      </c>
      <c r="B49" s="214">
        <v>0</v>
      </c>
      <c r="C49" s="214">
        <v>0</v>
      </c>
      <c r="D49" s="215" t="s">
        <v>85</v>
      </c>
      <c r="E49" s="214">
        <v>0</v>
      </c>
      <c r="F49" s="214">
        <v>0</v>
      </c>
    </row>
    <row r="50" spans="1:6" ht="12" customHeight="1" x14ac:dyDescent="0.2">
      <c r="A50" s="213" t="s">
        <v>86</v>
      </c>
      <c r="B50" s="214">
        <v>0</v>
      </c>
      <c r="C50" s="214">
        <v>0</v>
      </c>
      <c r="D50" s="215" t="s">
        <v>87</v>
      </c>
      <c r="E50" s="214">
        <v>0</v>
      </c>
      <c r="F50" s="214">
        <v>0</v>
      </c>
    </row>
    <row r="51" spans="1:6" ht="12" customHeight="1" x14ac:dyDescent="0.2">
      <c r="A51" s="213" t="s">
        <v>88</v>
      </c>
      <c r="B51" s="214">
        <v>0</v>
      </c>
      <c r="C51" s="214">
        <v>0</v>
      </c>
      <c r="D51" s="215" t="s">
        <v>89</v>
      </c>
      <c r="E51" s="214">
        <v>0</v>
      </c>
      <c r="F51" s="214">
        <v>0</v>
      </c>
    </row>
    <row r="52" spans="1:6" ht="12" customHeight="1" x14ac:dyDescent="0.2">
      <c r="A52" s="213" t="s">
        <v>90</v>
      </c>
      <c r="B52" s="214">
        <v>9059463.629999999</v>
      </c>
      <c r="C52" s="214">
        <v>12003016.01</v>
      </c>
      <c r="D52" s="215" t="s">
        <v>91</v>
      </c>
      <c r="E52" s="214">
        <v>0</v>
      </c>
      <c r="F52" s="214">
        <v>0</v>
      </c>
    </row>
    <row r="53" spans="1:6" ht="12" customHeight="1" x14ac:dyDescent="0.2">
      <c r="A53" s="213" t="s">
        <v>92</v>
      </c>
      <c r="B53" s="214">
        <v>0</v>
      </c>
      <c r="C53" s="214">
        <v>0</v>
      </c>
      <c r="D53" s="215" t="s">
        <v>93</v>
      </c>
      <c r="E53" s="214">
        <v>0</v>
      </c>
      <c r="F53" s="214">
        <v>0</v>
      </c>
    </row>
    <row r="54" spans="1:6" ht="12" customHeight="1" x14ac:dyDescent="0.2">
      <c r="A54" s="213" t="s">
        <v>94</v>
      </c>
      <c r="B54" s="214">
        <v>-8756631.9000000004</v>
      </c>
      <c r="C54" s="214">
        <v>-11478749.73</v>
      </c>
      <c r="D54" s="215" t="s">
        <v>95</v>
      </c>
      <c r="E54" s="214">
        <v>0</v>
      </c>
      <c r="F54" s="214">
        <v>0</v>
      </c>
    </row>
    <row r="55" spans="1:6" ht="12" customHeight="1" x14ac:dyDescent="0.2">
      <c r="A55" s="213" t="s">
        <v>96</v>
      </c>
      <c r="B55" s="214"/>
      <c r="C55" s="214"/>
      <c r="D55" s="210"/>
      <c r="E55" s="214">
        <v>0</v>
      </c>
      <c r="F55" s="214">
        <v>0</v>
      </c>
    </row>
    <row r="56" spans="1:6" ht="12" customHeight="1" x14ac:dyDescent="0.2">
      <c r="A56" s="213" t="s">
        <v>97</v>
      </c>
      <c r="B56" s="214"/>
      <c r="C56" s="214"/>
      <c r="D56" s="210" t="s">
        <v>98</v>
      </c>
      <c r="E56" s="211">
        <f>SUM(E49:E54)</f>
        <v>0</v>
      </c>
      <c r="F56" s="211">
        <f>SUM(F49:F54)</f>
        <v>0</v>
      </c>
    </row>
    <row r="57" spans="1:6" ht="12" customHeight="1" x14ac:dyDescent="0.2">
      <c r="A57" s="213" t="s">
        <v>99</v>
      </c>
      <c r="B57" s="214"/>
      <c r="C57" s="214"/>
      <c r="D57" s="219"/>
      <c r="E57" s="214"/>
      <c r="F57" s="214"/>
    </row>
    <row r="58" spans="1:6" ht="11.25" customHeight="1" x14ac:dyDescent="0.2">
      <c r="A58" s="213"/>
      <c r="B58" s="212"/>
      <c r="C58" s="212"/>
      <c r="D58" s="210" t="s">
        <v>100</v>
      </c>
      <c r="E58" s="211">
        <f>+E46+E56</f>
        <v>2635630.88</v>
      </c>
      <c r="F58" s="211">
        <f>+F46+F56</f>
        <v>3206543.5700000003</v>
      </c>
    </row>
    <row r="59" spans="1:6" ht="12" customHeight="1" x14ac:dyDescent="0.2">
      <c r="A59" s="207" t="s">
        <v>101</v>
      </c>
      <c r="B59" s="211">
        <f>SUM(B49:B57)</f>
        <v>302831.72999999858</v>
      </c>
      <c r="C59" s="211">
        <f>SUM(C49:C57)</f>
        <v>524266.27999999933</v>
      </c>
      <c r="D59" s="215"/>
      <c r="E59" s="214"/>
      <c r="F59" s="214"/>
    </row>
    <row r="60" spans="1:6" ht="6" customHeight="1" x14ac:dyDescent="0.2">
      <c r="A60" s="213"/>
      <c r="B60" s="212"/>
      <c r="C60" s="212"/>
      <c r="D60" s="215"/>
      <c r="E60" s="214"/>
      <c r="F60" s="214"/>
    </row>
    <row r="61" spans="1:6" ht="12" customHeight="1" x14ac:dyDescent="0.2">
      <c r="A61" s="207" t="s">
        <v>103</v>
      </c>
      <c r="B61" s="221">
        <f>+B46+B59</f>
        <v>3166437.399999998</v>
      </c>
      <c r="C61" s="221">
        <f>+C46+C59</f>
        <v>3850944.1599999992</v>
      </c>
      <c r="D61" s="210" t="s">
        <v>102</v>
      </c>
      <c r="E61" s="214"/>
      <c r="F61" s="214"/>
    </row>
    <row r="62" spans="1:6" ht="12" customHeight="1" x14ac:dyDescent="0.2">
      <c r="A62" s="213"/>
      <c r="B62" s="212"/>
      <c r="C62" s="212"/>
      <c r="D62" s="210" t="s">
        <v>104</v>
      </c>
      <c r="E62" s="211">
        <f>SUM(E63:E65)</f>
        <v>9059463.629999999</v>
      </c>
      <c r="F62" s="211">
        <f>SUM(F63:F65)</f>
        <v>12003016.01</v>
      </c>
    </row>
    <row r="63" spans="1:6" ht="12" customHeight="1" x14ac:dyDescent="0.2">
      <c r="A63" s="213"/>
      <c r="B63" s="212"/>
      <c r="C63" s="212"/>
      <c r="D63" s="215" t="s">
        <v>105</v>
      </c>
      <c r="E63" s="214">
        <v>7526818.5099999998</v>
      </c>
      <c r="F63" s="214">
        <v>9300950.2400000002</v>
      </c>
    </row>
    <row r="64" spans="1:6" ht="12" customHeight="1" x14ac:dyDescent="0.2">
      <c r="A64" s="213"/>
      <c r="B64" s="212"/>
      <c r="C64" s="212"/>
      <c r="D64" s="215" t="s">
        <v>106</v>
      </c>
      <c r="E64" s="214">
        <v>1532645.12</v>
      </c>
      <c r="F64" s="214">
        <v>2702065.77</v>
      </c>
    </row>
    <row r="65" spans="1:7" ht="12" customHeight="1" x14ac:dyDescent="0.2">
      <c r="A65" s="213"/>
      <c r="B65" s="212"/>
      <c r="C65" s="212"/>
      <c r="D65" s="215" t="s">
        <v>107</v>
      </c>
      <c r="E65" s="214">
        <v>0</v>
      </c>
      <c r="F65" s="214">
        <v>0</v>
      </c>
    </row>
    <row r="66" spans="1:7" ht="3" customHeight="1" x14ac:dyDescent="0.2">
      <c r="A66" s="213"/>
      <c r="B66" s="212"/>
      <c r="C66" s="212"/>
      <c r="D66" s="215"/>
      <c r="E66" s="214"/>
      <c r="F66" s="214"/>
    </row>
    <row r="67" spans="1:7" ht="12" customHeight="1" x14ac:dyDescent="0.2">
      <c r="A67" s="213"/>
      <c r="B67" s="212"/>
      <c r="C67" s="212"/>
      <c r="D67" s="210" t="s">
        <v>108</v>
      </c>
      <c r="E67" s="211">
        <f>SUM(E68:E72)</f>
        <v>-8528657.1099999994</v>
      </c>
      <c r="F67" s="211">
        <f>SUM(F68:F72)</f>
        <v>-11358615.42</v>
      </c>
    </row>
    <row r="68" spans="1:7" ht="12" customHeight="1" x14ac:dyDescent="0.2">
      <c r="A68" s="213"/>
      <c r="B68" s="212"/>
      <c r="C68" s="212"/>
      <c r="D68" s="215" t="s">
        <v>109</v>
      </c>
      <c r="E68" s="214">
        <v>-118481.61</v>
      </c>
      <c r="F68" s="214">
        <v>-196589.77</v>
      </c>
    </row>
    <row r="69" spans="1:7" ht="12" customHeight="1" x14ac:dyDescent="0.2">
      <c r="A69" s="213"/>
      <c r="B69" s="212"/>
      <c r="C69" s="212"/>
      <c r="D69" s="215" t="s">
        <v>110</v>
      </c>
      <c r="E69" s="214">
        <v>-8410175.5</v>
      </c>
      <c r="F69" s="214">
        <v>-11162025.65</v>
      </c>
    </row>
    <row r="70" spans="1:7" ht="12" customHeight="1" x14ac:dyDescent="0.2">
      <c r="A70" s="213"/>
      <c r="B70" s="212"/>
      <c r="C70" s="212"/>
      <c r="D70" s="215" t="s">
        <v>111</v>
      </c>
      <c r="E70" s="214">
        <v>0</v>
      </c>
      <c r="F70" s="214">
        <v>0</v>
      </c>
    </row>
    <row r="71" spans="1:7" ht="12" customHeight="1" x14ac:dyDescent="0.2">
      <c r="A71" s="213"/>
      <c r="B71" s="212"/>
      <c r="C71" s="213"/>
      <c r="D71" s="215" t="s">
        <v>112</v>
      </c>
      <c r="E71" s="214">
        <v>0</v>
      </c>
      <c r="F71" s="214">
        <v>0</v>
      </c>
    </row>
    <row r="72" spans="1:7" ht="12" customHeight="1" x14ac:dyDescent="0.2">
      <c r="A72" s="213"/>
      <c r="B72" s="212"/>
      <c r="C72" s="213"/>
      <c r="D72" s="215" t="s">
        <v>113</v>
      </c>
      <c r="E72" s="214">
        <v>0</v>
      </c>
      <c r="F72" s="214">
        <v>0</v>
      </c>
      <c r="G72" s="222"/>
    </row>
    <row r="73" spans="1:7" ht="3" customHeight="1" x14ac:dyDescent="0.2">
      <c r="A73" s="213"/>
      <c r="B73" s="212"/>
      <c r="C73" s="213"/>
      <c r="D73" s="215"/>
      <c r="E73" s="214"/>
      <c r="F73" s="214"/>
      <c r="G73" s="222"/>
    </row>
    <row r="74" spans="1:7" ht="12" customHeight="1" x14ac:dyDescent="0.2">
      <c r="A74" s="213"/>
      <c r="B74" s="212"/>
      <c r="C74" s="213"/>
      <c r="D74" s="210" t="s">
        <v>114</v>
      </c>
      <c r="E74" s="211">
        <f>SUM(E75:E76)</f>
        <v>0</v>
      </c>
      <c r="F74" s="211">
        <f>SUM(F75:F76)</f>
        <v>0</v>
      </c>
      <c r="G74" s="222"/>
    </row>
    <row r="75" spans="1:7" ht="12" customHeight="1" x14ac:dyDescent="0.2">
      <c r="A75" s="213"/>
      <c r="B75" s="212"/>
      <c r="C75" s="213"/>
      <c r="D75" s="215" t="s">
        <v>115</v>
      </c>
      <c r="E75" s="214">
        <v>0</v>
      </c>
      <c r="F75" s="214">
        <v>0</v>
      </c>
      <c r="G75" s="222"/>
    </row>
    <row r="76" spans="1:7" ht="12" customHeight="1" x14ac:dyDescent="0.2">
      <c r="A76" s="213"/>
      <c r="B76" s="212"/>
      <c r="C76" s="213"/>
      <c r="D76" s="215" t="s">
        <v>116</v>
      </c>
      <c r="E76" s="214">
        <v>0</v>
      </c>
      <c r="F76" s="214">
        <v>0</v>
      </c>
      <c r="G76" s="222"/>
    </row>
    <row r="77" spans="1:7" ht="2.25" customHeight="1" x14ac:dyDescent="0.2">
      <c r="A77" s="213"/>
      <c r="B77" s="212"/>
      <c r="C77" s="213"/>
      <c r="D77" s="215"/>
      <c r="E77" s="214"/>
      <c r="F77" s="214"/>
      <c r="G77" s="222"/>
    </row>
    <row r="78" spans="1:7" ht="12" customHeight="1" x14ac:dyDescent="0.2">
      <c r="A78" s="213"/>
      <c r="B78" s="212"/>
      <c r="C78" s="213"/>
      <c r="D78" s="210" t="s">
        <v>117</v>
      </c>
      <c r="E78" s="211">
        <f>+E62+E67+E74</f>
        <v>530806.51999999955</v>
      </c>
      <c r="F78" s="211">
        <f>+F62+F67+F74</f>
        <v>644400.58999999985</v>
      </c>
      <c r="G78" s="222"/>
    </row>
    <row r="79" spans="1:7" ht="3" customHeight="1" x14ac:dyDescent="0.2">
      <c r="A79" s="213"/>
      <c r="B79" s="212"/>
      <c r="C79" s="213"/>
      <c r="D79" s="215"/>
      <c r="E79" s="214"/>
      <c r="F79" s="214"/>
      <c r="G79" s="222"/>
    </row>
    <row r="80" spans="1:7" ht="12" customHeight="1" x14ac:dyDescent="0.2">
      <c r="A80" s="213"/>
      <c r="B80" s="212"/>
      <c r="C80" s="213"/>
      <c r="D80" s="210" t="s">
        <v>118</v>
      </c>
      <c r="E80" s="223">
        <f>+E58+E78</f>
        <v>3166437.3999999994</v>
      </c>
      <c r="F80" s="221">
        <f>+F58+F78</f>
        <v>3850944.16</v>
      </c>
      <c r="G80" s="224"/>
    </row>
    <row r="81" spans="1:8" ht="3.75" customHeight="1" x14ac:dyDescent="0.2">
      <c r="A81" s="213"/>
      <c r="B81" s="212"/>
      <c r="C81" s="213"/>
      <c r="D81" s="215"/>
      <c r="E81" s="213"/>
      <c r="F81" s="215"/>
      <c r="G81" s="224"/>
    </row>
    <row r="82" spans="1:8" ht="12" hidden="1" customHeight="1" x14ac:dyDescent="0.2">
      <c r="A82" s="213"/>
      <c r="B82" s="212"/>
      <c r="C82" s="213"/>
      <c r="D82" s="215"/>
      <c r="E82" s="220"/>
      <c r="F82" s="214"/>
      <c r="G82" s="222"/>
    </row>
    <row r="83" spans="1:8" ht="12" hidden="1" customHeight="1" x14ac:dyDescent="0.2">
      <c r="A83" s="213"/>
      <c r="B83" s="212"/>
      <c r="C83" s="213"/>
      <c r="D83" s="215"/>
      <c r="E83" s="220"/>
      <c r="F83" s="214"/>
      <c r="G83" s="222"/>
    </row>
    <row r="84" spans="1:8" ht="1.5" customHeight="1" thickBot="1" x14ac:dyDescent="0.25">
      <c r="A84" s="225"/>
      <c r="B84" s="226"/>
      <c r="C84" s="225"/>
      <c r="D84" s="227"/>
      <c r="E84" s="228"/>
      <c r="F84" s="229"/>
      <c r="G84" s="222"/>
    </row>
    <row r="85" spans="1:8" x14ac:dyDescent="0.2">
      <c r="A85" s="222"/>
      <c r="B85" s="224"/>
      <c r="C85" s="222"/>
      <c r="D85" s="222"/>
      <c r="G85" s="222"/>
    </row>
    <row r="86" spans="1:8" ht="16.5" customHeight="1" x14ac:dyDescent="0.2">
      <c r="A86" s="222"/>
      <c r="B86" s="224"/>
      <c r="C86" s="222"/>
      <c r="D86" s="222"/>
      <c r="E86" s="230"/>
      <c r="F86" s="230"/>
      <c r="G86" s="222"/>
    </row>
    <row r="87" spans="1:8" x14ac:dyDescent="0.2">
      <c r="A87" s="157"/>
      <c r="B87" s="157"/>
      <c r="C87" s="157"/>
      <c r="D87" s="157"/>
      <c r="E87" s="157"/>
      <c r="F87" s="230"/>
      <c r="G87" s="157"/>
      <c r="H87" s="109"/>
    </row>
    <row r="88" spans="1:8" ht="15" customHeight="1" x14ac:dyDescent="0.2">
      <c r="A88" s="157"/>
      <c r="B88" s="157"/>
      <c r="C88" s="150"/>
      <c r="D88" s="150"/>
      <c r="E88" s="150"/>
      <c r="F88" s="230"/>
      <c r="G88" s="157"/>
      <c r="H88" s="109"/>
    </row>
    <row r="89" spans="1:8" ht="15" customHeight="1" x14ac:dyDescent="0.2">
      <c r="A89" s="157"/>
      <c r="B89" s="157"/>
      <c r="C89" s="150"/>
      <c r="D89" s="150"/>
      <c r="E89" s="150"/>
      <c r="F89" s="230"/>
      <c r="G89" s="157"/>
      <c r="H89" s="109"/>
    </row>
    <row r="90" spans="1:8" ht="15" customHeight="1" x14ac:dyDescent="0.2">
      <c r="A90" s="157"/>
      <c r="B90" s="157"/>
      <c r="C90" s="150"/>
      <c r="D90" s="150"/>
      <c r="E90" s="150"/>
      <c r="F90" s="230"/>
      <c r="G90" s="157"/>
      <c r="H90" s="109"/>
    </row>
    <row r="91" spans="1:8" ht="15" customHeight="1" x14ac:dyDescent="0.2">
      <c r="A91" s="53"/>
      <c r="B91" s="53"/>
      <c r="C91" s="108"/>
      <c r="D91" s="108"/>
      <c r="E91" s="108"/>
      <c r="F91" s="231"/>
      <c r="G91" s="53"/>
      <c r="H91" s="53"/>
    </row>
    <row r="92" spans="1:8" ht="15" customHeight="1" x14ac:dyDescent="0.2">
      <c r="A92" s="109"/>
      <c r="B92" s="109"/>
      <c r="C92" s="108"/>
      <c r="D92" s="108"/>
      <c r="E92" s="108"/>
      <c r="F92" s="231"/>
      <c r="G92" s="109"/>
      <c r="H92" s="109"/>
    </row>
    <row r="93" spans="1:8" ht="15" customHeight="1" x14ac:dyDescent="0.2">
      <c r="A93" s="109"/>
      <c r="B93" s="109"/>
      <c r="C93" s="108"/>
      <c r="D93" s="108"/>
      <c r="E93" s="108"/>
      <c r="F93" s="231"/>
      <c r="G93" s="109"/>
      <c r="H93" s="109"/>
    </row>
    <row r="94" spans="1:8" ht="15" customHeight="1" x14ac:dyDescent="0.2">
      <c r="A94" s="106"/>
      <c r="B94" s="106"/>
      <c r="C94" s="106"/>
      <c r="D94" s="232"/>
      <c r="E94" s="232"/>
      <c r="F94" s="232"/>
    </row>
    <row r="95" spans="1:8" ht="15" customHeight="1" x14ac:dyDescent="0.2">
      <c r="A95" s="419"/>
      <c r="B95" s="419"/>
      <c r="C95" s="419"/>
      <c r="D95" s="419"/>
      <c r="E95" s="419"/>
      <c r="F95" s="419"/>
    </row>
    <row r="96" spans="1:8" ht="15" customHeight="1" x14ac:dyDescent="0.2">
      <c r="A96" s="106"/>
      <c r="B96" s="233"/>
      <c r="C96" s="106"/>
      <c r="D96" s="106"/>
      <c r="E96" s="232"/>
      <c r="F96" s="232"/>
    </row>
    <row r="97" spans="1:6" ht="15" customHeight="1" x14ac:dyDescent="0.2">
      <c r="A97" s="419"/>
      <c r="B97" s="419"/>
      <c r="C97" s="419"/>
      <c r="D97" s="419"/>
      <c r="E97" s="419"/>
      <c r="F97" s="419"/>
    </row>
    <row r="98" spans="1:6" ht="15" customHeight="1" x14ac:dyDescent="0.2">
      <c r="A98" s="106"/>
      <c r="B98" s="233"/>
      <c r="C98" s="106"/>
      <c r="D98" s="106"/>
      <c r="E98" s="232"/>
      <c r="F98" s="232"/>
    </row>
    <row r="99" spans="1:6" ht="15" customHeight="1" x14ac:dyDescent="0.2">
      <c r="A99" s="419"/>
      <c r="B99" s="419"/>
      <c r="C99" s="419"/>
      <c r="D99" s="419"/>
      <c r="E99" s="419"/>
      <c r="F99" s="419"/>
    </row>
  </sheetData>
  <mergeCells count="3">
    <mergeCell ref="A99:F99"/>
    <mergeCell ref="A95:F95"/>
    <mergeCell ref="A97:F97"/>
  </mergeCells>
  <pageMargins left="0.54" right="0.19" top="0.27559055118110237" bottom="0" header="0.21" footer="0"/>
  <pageSetup scale="60" fitToHeight="2" orientation="landscape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7"/>
  <sheetViews>
    <sheetView tabSelected="1" workbookViewId="0">
      <selection activeCell="I187" sqref="I187"/>
    </sheetView>
  </sheetViews>
  <sheetFormatPr baseColWidth="10" defaultRowHeight="12" x14ac:dyDescent="0.2"/>
  <cols>
    <col min="1" max="1" width="72.28515625" style="351" customWidth="1"/>
    <col min="2" max="7" width="13.7109375" style="351" customWidth="1"/>
    <col min="8" max="16384" width="11.42578125" style="351"/>
  </cols>
  <sheetData>
    <row r="1" spans="1:7" x14ac:dyDescent="0.2">
      <c r="A1" s="519" t="s">
        <v>430</v>
      </c>
      <c r="B1" s="520"/>
      <c r="C1" s="520"/>
      <c r="D1" s="520"/>
      <c r="E1" s="520"/>
      <c r="F1" s="520"/>
      <c r="G1" s="520"/>
    </row>
    <row r="2" spans="1:7" x14ac:dyDescent="0.2">
      <c r="A2" s="521" t="s">
        <v>504</v>
      </c>
      <c r="B2" s="522"/>
      <c r="C2" s="522"/>
      <c r="D2" s="522"/>
      <c r="E2" s="522"/>
      <c r="F2" s="522"/>
      <c r="G2" s="522"/>
    </row>
    <row r="3" spans="1:7" x14ac:dyDescent="0.2">
      <c r="A3" s="521" t="s">
        <v>0</v>
      </c>
      <c r="B3" s="522"/>
      <c r="C3" s="522"/>
      <c r="D3" s="522"/>
      <c r="E3" s="522"/>
      <c r="F3" s="522"/>
      <c r="G3" s="522"/>
    </row>
    <row r="4" spans="1:7" ht="12.75" thickBot="1" x14ac:dyDescent="0.25">
      <c r="A4" s="521" t="s">
        <v>505</v>
      </c>
      <c r="B4" s="522"/>
      <c r="C4" s="522"/>
      <c r="D4" s="522"/>
      <c r="E4" s="522"/>
      <c r="F4" s="522"/>
      <c r="G4" s="522"/>
    </row>
    <row r="5" spans="1:7" ht="24" x14ac:dyDescent="0.2">
      <c r="A5" s="523" t="s">
        <v>506</v>
      </c>
      <c r="B5" s="352" t="s">
        <v>507</v>
      </c>
      <c r="C5" s="526" t="s">
        <v>508</v>
      </c>
      <c r="D5" s="526" t="s">
        <v>509</v>
      </c>
      <c r="E5" s="526" t="s">
        <v>510</v>
      </c>
      <c r="F5" s="526" t="s">
        <v>511</v>
      </c>
      <c r="G5" s="526" t="s">
        <v>512</v>
      </c>
    </row>
    <row r="6" spans="1:7" ht="24.75" thickBot="1" x14ac:dyDescent="0.25">
      <c r="A6" s="524"/>
      <c r="B6" s="353" t="s">
        <v>513</v>
      </c>
      <c r="C6" s="527"/>
      <c r="D6" s="527"/>
      <c r="E6" s="527"/>
      <c r="F6" s="527"/>
      <c r="G6" s="527"/>
    </row>
    <row r="7" spans="1:7" ht="12.75" thickBot="1" x14ac:dyDescent="0.25">
      <c r="A7" s="525"/>
      <c r="B7" s="354">
        <v>2018</v>
      </c>
      <c r="C7" s="354">
        <v>2019</v>
      </c>
      <c r="D7" s="354">
        <v>2020</v>
      </c>
      <c r="E7" s="354">
        <v>2021</v>
      </c>
      <c r="F7" s="354">
        <v>2022</v>
      </c>
      <c r="G7" s="354">
        <v>2023</v>
      </c>
    </row>
    <row r="8" spans="1:7" x14ac:dyDescent="0.2">
      <c r="A8" s="355"/>
      <c r="B8" s="356"/>
      <c r="C8" s="356"/>
      <c r="D8" s="356"/>
      <c r="E8" s="356"/>
      <c r="F8" s="356"/>
      <c r="G8" s="356"/>
    </row>
    <row r="9" spans="1:7" x14ac:dyDescent="0.2">
      <c r="A9" s="357" t="s">
        <v>514</v>
      </c>
      <c r="B9" s="358">
        <v>0</v>
      </c>
      <c r="C9" s="358">
        <v>0</v>
      </c>
      <c r="D9" s="358">
        <v>0</v>
      </c>
      <c r="E9" s="358">
        <v>0</v>
      </c>
      <c r="F9" s="358">
        <v>0</v>
      </c>
      <c r="G9" s="358">
        <v>0</v>
      </c>
    </row>
    <row r="10" spans="1:7" x14ac:dyDescent="0.2">
      <c r="A10" s="359" t="s">
        <v>515</v>
      </c>
      <c r="B10" s="360">
        <v>0</v>
      </c>
      <c r="C10" s="360">
        <v>0</v>
      </c>
      <c r="D10" s="360">
        <v>0</v>
      </c>
      <c r="E10" s="360">
        <v>0</v>
      </c>
      <c r="F10" s="360">
        <v>0</v>
      </c>
      <c r="G10" s="360">
        <v>0</v>
      </c>
    </row>
    <row r="11" spans="1:7" x14ac:dyDescent="0.2">
      <c r="A11" s="359" t="s">
        <v>516</v>
      </c>
      <c r="B11" s="360">
        <v>0</v>
      </c>
      <c r="C11" s="360">
        <v>0</v>
      </c>
      <c r="D11" s="360">
        <v>0</v>
      </c>
      <c r="E11" s="360">
        <v>0</v>
      </c>
      <c r="F11" s="360">
        <v>0</v>
      </c>
      <c r="G11" s="360">
        <v>0</v>
      </c>
    </row>
    <row r="12" spans="1:7" x14ac:dyDescent="0.2">
      <c r="A12" s="359" t="s">
        <v>517</v>
      </c>
      <c r="B12" s="360">
        <v>0</v>
      </c>
      <c r="C12" s="360">
        <v>0</v>
      </c>
      <c r="D12" s="360">
        <v>0</v>
      </c>
      <c r="E12" s="360">
        <v>0</v>
      </c>
      <c r="F12" s="360">
        <v>0</v>
      </c>
      <c r="G12" s="360">
        <v>0</v>
      </c>
    </row>
    <row r="13" spans="1:7" x14ac:dyDescent="0.2">
      <c r="A13" s="359" t="s">
        <v>518</v>
      </c>
      <c r="B13" s="360">
        <v>0</v>
      </c>
      <c r="C13" s="360">
        <v>0</v>
      </c>
      <c r="D13" s="360">
        <v>0</v>
      </c>
      <c r="E13" s="360">
        <v>0</v>
      </c>
      <c r="F13" s="360">
        <v>0</v>
      </c>
      <c r="G13" s="360">
        <v>0</v>
      </c>
    </row>
    <row r="14" spans="1:7" x14ac:dyDescent="0.2">
      <c r="A14" s="359" t="s">
        <v>519</v>
      </c>
      <c r="B14" s="360">
        <v>0</v>
      </c>
      <c r="C14" s="360">
        <v>0</v>
      </c>
      <c r="D14" s="360">
        <v>0</v>
      </c>
      <c r="E14" s="360">
        <v>0</v>
      </c>
      <c r="F14" s="360">
        <v>0</v>
      </c>
      <c r="G14" s="360">
        <v>0</v>
      </c>
    </row>
    <row r="15" spans="1:7" x14ac:dyDescent="0.2">
      <c r="A15" s="359" t="s">
        <v>520</v>
      </c>
      <c r="B15" s="360">
        <v>0</v>
      </c>
      <c r="C15" s="360">
        <v>0</v>
      </c>
      <c r="D15" s="360">
        <v>0</v>
      </c>
      <c r="E15" s="360">
        <v>0</v>
      </c>
      <c r="F15" s="360">
        <v>0</v>
      </c>
      <c r="G15" s="360">
        <v>0</v>
      </c>
    </row>
    <row r="16" spans="1:7" x14ac:dyDescent="0.2">
      <c r="A16" s="359" t="s">
        <v>521</v>
      </c>
      <c r="B16" s="360">
        <v>0</v>
      </c>
      <c r="C16" s="360">
        <v>0</v>
      </c>
      <c r="D16" s="360">
        <v>0</v>
      </c>
      <c r="E16" s="360">
        <v>0</v>
      </c>
      <c r="F16" s="360">
        <v>0</v>
      </c>
      <c r="G16" s="360">
        <v>0</v>
      </c>
    </row>
    <row r="17" spans="1:7" x14ac:dyDescent="0.2">
      <c r="A17" s="359" t="s">
        <v>522</v>
      </c>
      <c r="B17" s="360">
        <v>0</v>
      </c>
      <c r="C17" s="360">
        <v>0</v>
      </c>
      <c r="D17" s="360">
        <v>0</v>
      </c>
      <c r="E17" s="360">
        <v>0</v>
      </c>
      <c r="F17" s="360">
        <v>0</v>
      </c>
      <c r="G17" s="360">
        <v>0</v>
      </c>
    </row>
    <row r="18" spans="1:7" x14ac:dyDescent="0.2">
      <c r="A18" s="359" t="s">
        <v>523</v>
      </c>
      <c r="B18" s="360">
        <v>0</v>
      </c>
      <c r="C18" s="360">
        <v>0</v>
      </c>
      <c r="D18" s="360">
        <v>0</v>
      </c>
      <c r="E18" s="360">
        <v>0</v>
      </c>
      <c r="F18" s="360">
        <v>0</v>
      </c>
      <c r="G18" s="360">
        <v>0</v>
      </c>
    </row>
    <row r="19" spans="1:7" x14ac:dyDescent="0.2">
      <c r="A19" s="359" t="s">
        <v>524</v>
      </c>
      <c r="B19" s="360">
        <v>0</v>
      </c>
      <c r="C19" s="360">
        <v>0</v>
      </c>
      <c r="D19" s="360">
        <v>0</v>
      </c>
      <c r="E19" s="360">
        <v>0</v>
      </c>
      <c r="F19" s="360">
        <v>0</v>
      </c>
      <c r="G19" s="360">
        <v>0</v>
      </c>
    </row>
    <row r="20" spans="1:7" x14ac:dyDescent="0.2">
      <c r="A20" s="359" t="s">
        <v>525</v>
      </c>
      <c r="B20" s="360">
        <v>0</v>
      </c>
      <c r="C20" s="360">
        <v>0</v>
      </c>
      <c r="D20" s="360">
        <v>0</v>
      </c>
      <c r="E20" s="360">
        <v>0</v>
      </c>
      <c r="F20" s="360">
        <v>0</v>
      </c>
      <c r="G20" s="360">
        <v>0</v>
      </c>
    </row>
    <row r="21" spans="1:7" x14ac:dyDescent="0.2">
      <c r="A21" s="359" t="s">
        <v>526</v>
      </c>
      <c r="B21" s="360">
        <v>0</v>
      </c>
      <c r="C21" s="360">
        <v>0</v>
      </c>
      <c r="D21" s="360">
        <v>0</v>
      </c>
      <c r="E21" s="360">
        <v>0</v>
      </c>
      <c r="F21" s="360">
        <v>0</v>
      </c>
      <c r="G21" s="360">
        <v>0</v>
      </c>
    </row>
    <row r="22" spans="1:7" x14ac:dyDescent="0.2">
      <c r="A22" s="361"/>
      <c r="B22" s="362"/>
      <c r="C22" s="362"/>
      <c r="D22" s="362"/>
      <c r="E22" s="362"/>
      <c r="F22" s="362"/>
      <c r="G22" s="362"/>
    </row>
    <row r="23" spans="1:7" x14ac:dyDescent="0.2">
      <c r="A23" s="357" t="s">
        <v>527</v>
      </c>
      <c r="B23" s="358">
        <v>0</v>
      </c>
      <c r="C23" s="358">
        <v>0</v>
      </c>
      <c r="D23" s="358">
        <v>0</v>
      </c>
      <c r="E23" s="358">
        <v>0</v>
      </c>
      <c r="F23" s="358">
        <v>0</v>
      </c>
      <c r="G23" s="358">
        <v>0</v>
      </c>
    </row>
    <row r="24" spans="1:7" x14ac:dyDescent="0.2">
      <c r="A24" s="359" t="s">
        <v>528</v>
      </c>
      <c r="B24" s="360">
        <v>0</v>
      </c>
      <c r="C24" s="360">
        <v>0</v>
      </c>
      <c r="D24" s="360">
        <v>0</v>
      </c>
      <c r="E24" s="360">
        <v>0</v>
      </c>
      <c r="F24" s="360">
        <v>0</v>
      </c>
      <c r="G24" s="360">
        <v>0</v>
      </c>
    </row>
    <row r="25" spans="1:7" x14ac:dyDescent="0.2">
      <c r="A25" s="359" t="s">
        <v>529</v>
      </c>
      <c r="B25" s="360">
        <v>0</v>
      </c>
      <c r="C25" s="360">
        <v>0</v>
      </c>
      <c r="D25" s="360">
        <v>0</v>
      </c>
      <c r="E25" s="360">
        <v>0</v>
      </c>
      <c r="F25" s="360">
        <v>0</v>
      </c>
      <c r="G25" s="360">
        <v>0</v>
      </c>
    </row>
    <row r="26" spans="1:7" x14ac:dyDescent="0.2">
      <c r="A26" s="359" t="s">
        <v>530</v>
      </c>
      <c r="B26" s="360">
        <v>0</v>
      </c>
      <c r="C26" s="360">
        <v>0</v>
      </c>
      <c r="D26" s="360">
        <v>0</v>
      </c>
      <c r="E26" s="360">
        <v>0</v>
      </c>
      <c r="F26" s="360">
        <v>0</v>
      </c>
      <c r="G26" s="360">
        <v>0</v>
      </c>
    </row>
    <row r="27" spans="1:7" x14ac:dyDescent="0.2">
      <c r="A27" s="359" t="s">
        <v>531</v>
      </c>
      <c r="B27" s="360">
        <v>0</v>
      </c>
      <c r="C27" s="360">
        <v>0</v>
      </c>
      <c r="D27" s="360">
        <v>0</v>
      </c>
      <c r="E27" s="360">
        <v>0</v>
      </c>
      <c r="F27" s="360">
        <v>0</v>
      </c>
      <c r="G27" s="360">
        <v>0</v>
      </c>
    </row>
    <row r="28" spans="1:7" x14ac:dyDescent="0.2">
      <c r="A28" s="359" t="s">
        <v>532</v>
      </c>
      <c r="B28" s="360">
        <v>0</v>
      </c>
      <c r="C28" s="360">
        <v>0</v>
      </c>
      <c r="D28" s="360">
        <v>0</v>
      </c>
      <c r="E28" s="360">
        <v>0</v>
      </c>
      <c r="F28" s="360">
        <v>0</v>
      </c>
      <c r="G28" s="360">
        <v>0</v>
      </c>
    </row>
    <row r="29" spans="1:7" x14ac:dyDescent="0.2">
      <c r="A29" s="361"/>
      <c r="B29" s="363"/>
      <c r="C29" s="363"/>
      <c r="D29" s="363"/>
      <c r="E29" s="363"/>
      <c r="F29" s="363"/>
      <c r="G29" s="363"/>
    </row>
    <row r="30" spans="1:7" x14ac:dyDescent="0.2">
      <c r="A30" s="357" t="s">
        <v>533</v>
      </c>
      <c r="B30" s="358">
        <v>0</v>
      </c>
      <c r="C30" s="358">
        <v>0</v>
      </c>
      <c r="D30" s="358">
        <v>0</v>
      </c>
      <c r="E30" s="358">
        <v>0</v>
      </c>
      <c r="F30" s="358">
        <v>0</v>
      </c>
      <c r="G30" s="358">
        <v>0</v>
      </c>
    </row>
    <row r="31" spans="1:7" x14ac:dyDescent="0.2">
      <c r="A31" s="359" t="s">
        <v>534</v>
      </c>
      <c r="B31" s="360">
        <v>0</v>
      </c>
      <c r="C31" s="360">
        <v>0</v>
      </c>
      <c r="D31" s="360">
        <v>0</v>
      </c>
      <c r="E31" s="360">
        <v>0</v>
      </c>
      <c r="F31" s="360">
        <v>0</v>
      </c>
      <c r="G31" s="360">
        <v>0</v>
      </c>
    </row>
    <row r="32" spans="1:7" x14ac:dyDescent="0.2">
      <c r="A32" s="361"/>
      <c r="B32" s="362"/>
      <c r="C32" s="362"/>
      <c r="D32" s="362"/>
      <c r="E32" s="362"/>
      <c r="F32" s="362"/>
      <c r="G32" s="362"/>
    </row>
    <row r="33" spans="1:7" x14ac:dyDescent="0.2">
      <c r="A33" s="357" t="s">
        <v>535</v>
      </c>
      <c r="B33" s="358">
        <v>0</v>
      </c>
      <c r="C33" s="358">
        <v>0</v>
      </c>
      <c r="D33" s="358">
        <v>0</v>
      </c>
      <c r="E33" s="358">
        <v>0</v>
      </c>
      <c r="F33" s="358">
        <v>0</v>
      </c>
      <c r="G33" s="358">
        <v>0</v>
      </c>
    </row>
    <row r="34" spans="1:7" x14ac:dyDescent="0.2">
      <c r="A34" s="361"/>
      <c r="B34" s="362"/>
      <c r="C34" s="362"/>
      <c r="D34" s="362"/>
      <c r="E34" s="362"/>
      <c r="F34" s="362"/>
      <c r="G34" s="362"/>
    </row>
    <row r="35" spans="1:7" x14ac:dyDescent="0.2">
      <c r="A35" s="364" t="s">
        <v>280</v>
      </c>
      <c r="B35" s="362"/>
      <c r="C35" s="362"/>
      <c r="D35" s="362"/>
      <c r="E35" s="362"/>
      <c r="F35" s="362"/>
      <c r="G35" s="362"/>
    </row>
    <row r="36" spans="1:7" ht="24" x14ac:dyDescent="0.2">
      <c r="A36" s="365" t="s">
        <v>536</v>
      </c>
      <c r="B36" s="360">
        <v>0</v>
      </c>
      <c r="C36" s="360">
        <v>0</v>
      </c>
      <c r="D36" s="360">
        <v>0</v>
      </c>
      <c r="E36" s="360">
        <v>0</v>
      </c>
      <c r="F36" s="360">
        <v>0</v>
      </c>
      <c r="G36" s="360">
        <v>0</v>
      </c>
    </row>
    <row r="37" spans="1:7" ht="24" x14ac:dyDescent="0.2">
      <c r="A37" s="365" t="s">
        <v>537</v>
      </c>
      <c r="B37" s="360">
        <v>0</v>
      </c>
      <c r="C37" s="360">
        <v>0</v>
      </c>
      <c r="D37" s="360">
        <v>0</v>
      </c>
      <c r="E37" s="360">
        <v>0</v>
      </c>
      <c r="F37" s="360">
        <v>0</v>
      </c>
      <c r="G37" s="360">
        <v>0</v>
      </c>
    </row>
    <row r="38" spans="1:7" x14ac:dyDescent="0.2">
      <c r="A38" s="364" t="s">
        <v>538</v>
      </c>
      <c r="B38" s="358">
        <v>0</v>
      </c>
      <c r="C38" s="358">
        <v>0</v>
      </c>
      <c r="D38" s="358">
        <v>0</v>
      </c>
      <c r="E38" s="358">
        <v>0</v>
      </c>
      <c r="F38" s="358">
        <v>0</v>
      </c>
      <c r="G38" s="358">
        <v>0</v>
      </c>
    </row>
    <row r="39" spans="1:7" ht="12.75" thickBot="1" x14ac:dyDescent="0.25">
      <c r="A39" s="366"/>
      <c r="B39" s="367"/>
      <c r="C39" s="367"/>
      <c r="D39" s="367"/>
      <c r="E39" s="367"/>
      <c r="F39" s="367"/>
      <c r="G39" s="367"/>
    </row>
    <row r="41" spans="1:7" ht="12.75" thickBot="1" x14ac:dyDescent="0.25"/>
    <row r="42" spans="1:7" x14ac:dyDescent="0.2">
      <c r="A42" s="519" t="s">
        <v>430</v>
      </c>
      <c r="B42" s="520"/>
      <c r="C42" s="520"/>
      <c r="D42" s="520"/>
      <c r="E42" s="520"/>
      <c r="F42" s="520"/>
      <c r="G42" s="520"/>
    </row>
    <row r="43" spans="1:7" x14ac:dyDescent="0.2">
      <c r="A43" s="521" t="s">
        <v>539</v>
      </c>
      <c r="B43" s="522"/>
      <c r="C43" s="522"/>
      <c r="D43" s="522"/>
      <c r="E43" s="522"/>
      <c r="F43" s="522"/>
      <c r="G43" s="522"/>
    </row>
    <row r="44" spans="1:7" x14ac:dyDescent="0.2">
      <c r="A44" s="521" t="s">
        <v>0</v>
      </c>
      <c r="B44" s="522"/>
      <c r="C44" s="522"/>
      <c r="D44" s="522"/>
      <c r="E44" s="522"/>
      <c r="F44" s="522"/>
      <c r="G44" s="522"/>
    </row>
    <row r="45" spans="1:7" ht="12.75" thickBot="1" x14ac:dyDescent="0.25">
      <c r="A45" s="521" t="s">
        <v>540</v>
      </c>
      <c r="B45" s="522"/>
      <c r="C45" s="522"/>
      <c r="D45" s="522"/>
      <c r="E45" s="522"/>
      <c r="F45" s="522"/>
      <c r="G45" s="522"/>
    </row>
    <row r="46" spans="1:7" ht="15" customHeight="1" x14ac:dyDescent="0.2">
      <c r="A46" s="368"/>
      <c r="B46" s="352" t="s">
        <v>507</v>
      </c>
      <c r="C46" s="526" t="s">
        <v>508</v>
      </c>
      <c r="D46" s="526" t="s">
        <v>541</v>
      </c>
      <c r="E46" s="526" t="s">
        <v>542</v>
      </c>
      <c r="F46" s="526" t="s">
        <v>511</v>
      </c>
      <c r="G46" s="526" t="s">
        <v>512</v>
      </c>
    </row>
    <row r="47" spans="1:7" ht="24.75" thickBot="1" x14ac:dyDescent="0.25">
      <c r="A47" s="369" t="s">
        <v>194</v>
      </c>
      <c r="B47" s="353" t="s">
        <v>543</v>
      </c>
      <c r="C47" s="527"/>
      <c r="D47" s="527"/>
      <c r="E47" s="527"/>
      <c r="F47" s="527"/>
      <c r="G47" s="527"/>
    </row>
    <row r="48" spans="1:7" ht="12.75" thickBot="1" x14ac:dyDescent="0.25">
      <c r="A48" s="370"/>
      <c r="B48" s="353">
        <v>2018</v>
      </c>
      <c r="C48" s="353">
        <v>2019</v>
      </c>
      <c r="D48" s="353">
        <v>2020</v>
      </c>
      <c r="E48" s="353">
        <v>2021</v>
      </c>
      <c r="F48" s="353">
        <v>2022</v>
      </c>
      <c r="G48" s="353">
        <v>2023</v>
      </c>
    </row>
    <row r="49" spans="1:7" x14ac:dyDescent="0.2">
      <c r="A49" s="371" t="s">
        <v>544</v>
      </c>
      <c r="B49" s="372">
        <v>0</v>
      </c>
      <c r="C49" s="372">
        <v>0</v>
      </c>
      <c r="D49" s="372">
        <v>0</v>
      </c>
      <c r="E49" s="372">
        <v>0</v>
      </c>
      <c r="F49" s="372">
        <v>0</v>
      </c>
      <c r="G49" s="372">
        <v>0</v>
      </c>
    </row>
    <row r="50" spans="1:7" x14ac:dyDescent="0.2">
      <c r="A50" s="373" t="s">
        <v>545</v>
      </c>
      <c r="B50" s="374">
        <v>0</v>
      </c>
      <c r="C50" s="374">
        <v>0</v>
      </c>
      <c r="D50" s="374">
        <v>0</v>
      </c>
      <c r="E50" s="374">
        <v>0</v>
      </c>
      <c r="F50" s="374">
        <v>0</v>
      </c>
      <c r="G50" s="374">
        <v>0</v>
      </c>
    </row>
    <row r="51" spans="1:7" x14ac:dyDescent="0.2">
      <c r="A51" s="373" t="s">
        <v>546</v>
      </c>
      <c r="B51" s="374">
        <v>0</v>
      </c>
      <c r="C51" s="374">
        <v>0</v>
      </c>
      <c r="D51" s="374">
        <v>0</v>
      </c>
      <c r="E51" s="374">
        <v>0</v>
      </c>
      <c r="F51" s="374">
        <v>0</v>
      </c>
      <c r="G51" s="374">
        <v>0</v>
      </c>
    </row>
    <row r="52" spans="1:7" x14ac:dyDescent="0.2">
      <c r="A52" s="373" t="s">
        <v>547</v>
      </c>
      <c r="B52" s="374">
        <v>0</v>
      </c>
      <c r="C52" s="374">
        <v>0</v>
      </c>
      <c r="D52" s="374">
        <v>0</v>
      </c>
      <c r="E52" s="374">
        <v>0</v>
      </c>
      <c r="F52" s="374">
        <v>0</v>
      </c>
      <c r="G52" s="374">
        <v>0</v>
      </c>
    </row>
    <row r="53" spans="1:7" x14ac:dyDescent="0.2">
      <c r="A53" s="373" t="s">
        <v>548</v>
      </c>
      <c r="B53" s="374">
        <v>0</v>
      </c>
      <c r="C53" s="374">
        <v>0</v>
      </c>
      <c r="D53" s="374">
        <v>0</v>
      </c>
      <c r="E53" s="374">
        <v>0</v>
      </c>
      <c r="F53" s="374">
        <v>0</v>
      </c>
      <c r="G53" s="374">
        <v>0</v>
      </c>
    </row>
    <row r="54" spans="1:7" x14ac:dyDescent="0.2">
      <c r="A54" s="373" t="s">
        <v>549</v>
      </c>
      <c r="B54" s="374">
        <v>0</v>
      </c>
      <c r="C54" s="374">
        <v>0</v>
      </c>
      <c r="D54" s="374">
        <v>0</v>
      </c>
      <c r="E54" s="374">
        <v>0</v>
      </c>
      <c r="F54" s="374">
        <v>0</v>
      </c>
      <c r="G54" s="374">
        <v>0</v>
      </c>
    </row>
    <row r="55" spans="1:7" x14ac:dyDescent="0.2">
      <c r="A55" s="373" t="s">
        <v>550</v>
      </c>
      <c r="B55" s="374">
        <v>0</v>
      </c>
      <c r="C55" s="374">
        <v>0</v>
      </c>
      <c r="D55" s="374">
        <v>0</v>
      </c>
      <c r="E55" s="374">
        <v>0</v>
      </c>
      <c r="F55" s="374">
        <v>0</v>
      </c>
      <c r="G55" s="374">
        <v>0</v>
      </c>
    </row>
    <row r="56" spans="1:7" x14ac:dyDescent="0.2">
      <c r="A56" s="373" t="s">
        <v>551</v>
      </c>
      <c r="B56" s="374">
        <v>0</v>
      </c>
      <c r="C56" s="374">
        <v>0</v>
      </c>
      <c r="D56" s="374">
        <v>0</v>
      </c>
      <c r="E56" s="374">
        <v>0</v>
      </c>
      <c r="F56" s="374">
        <v>0</v>
      </c>
      <c r="G56" s="374">
        <v>0</v>
      </c>
    </row>
    <row r="57" spans="1:7" x14ac:dyDescent="0.2">
      <c r="A57" s="373" t="s">
        <v>552</v>
      </c>
      <c r="B57" s="374">
        <v>0</v>
      </c>
      <c r="C57" s="374">
        <v>0</v>
      </c>
      <c r="D57" s="374">
        <v>0</v>
      </c>
      <c r="E57" s="374">
        <v>0</v>
      </c>
      <c r="F57" s="374">
        <v>0</v>
      </c>
      <c r="G57" s="374">
        <v>0</v>
      </c>
    </row>
    <row r="58" spans="1:7" x14ac:dyDescent="0.2">
      <c r="A58" s="373" t="s">
        <v>553</v>
      </c>
      <c r="B58" s="374">
        <v>0</v>
      </c>
      <c r="C58" s="374">
        <v>0</v>
      </c>
      <c r="D58" s="374">
        <v>0</v>
      </c>
      <c r="E58" s="374">
        <v>0</v>
      </c>
      <c r="F58" s="374">
        <v>0</v>
      </c>
      <c r="G58" s="374">
        <v>0</v>
      </c>
    </row>
    <row r="59" spans="1:7" x14ac:dyDescent="0.2">
      <c r="A59" s="375"/>
      <c r="B59" s="376"/>
      <c r="C59" s="376"/>
      <c r="D59" s="376"/>
      <c r="E59" s="376"/>
      <c r="F59" s="376"/>
      <c r="G59" s="376"/>
    </row>
    <row r="60" spans="1:7" x14ac:dyDescent="0.2">
      <c r="A60" s="371" t="s">
        <v>554</v>
      </c>
      <c r="B60" s="372">
        <v>0</v>
      </c>
      <c r="C60" s="372">
        <v>0</v>
      </c>
      <c r="D60" s="372">
        <v>0</v>
      </c>
      <c r="E60" s="372">
        <v>0</v>
      </c>
      <c r="F60" s="372">
        <v>0</v>
      </c>
      <c r="G60" s="372">
        <v>0</v>
      </c>
    </row>
    <row r="61" spans="1:7" x14ac:dyDescent="0.2">
      <c r="A61" s="373" t="s">
        <v>545</v>
      </c>
      <c r="B61" s="374">
        <v>0</v>
      </c>
      <c r="C61" s="374">
        <v>0</v>
      </c>
      <c r="D61" s="374">
        <v>0</v>
      </c>
      <c r="E61" s="374">
        <v>0</v>
      </c>
      <c r="F61" s="374">
        <v>0</v>
      </c>
      <c r="G61" s="374">
        <v>0</v>
      </c>
    </row>
    <row r="62" spans="1:7" x14ac:dyDescent="0.2">
      <c r="A62" s="373" t="s">
        <v>546</v>
      </c>
      <c r="B62" s="374">
        <v>0</v>
      </c>
      <c r="C62" s="374">
        <v>0</v>
      </c>
      <c r="D62" s="374">
        <v>0</v>
      </c>
      <c r="E62" s="374">
        <v>0</v>
      </c>
      <c r="F62" s="374">
        <v>0</v>
      </c>
      <c r="G62" s="374">
        <v>0</v>
      </c>
    </row>
    <row r="63" spans="1:7" x14ac:dyDescent="0.2">
      <c r="A63" s="373" t="s">
        <v>547</v>
      </c>
      <c r="B63" s="374">
        <v>0</v>
      </c>
      <c r="C63" s="374">
        <v>0</v>
      </c>
      <c r="D63" s="374">
        <v>0</v>
      </c>
      <c r="E63" s="374">
        <v>0</v>
      </c>
      <c r="F63" s="374">
        <v>0</v>
      </c>
      <c r="G63" s="374">
        <v>0</v>
      </c>
    </row>
    <row r="64" spans="1:7" x14ac:dyDescent="0.2">
      <c r="A64" s="373" t="s">
        <v>548</v>
      </c>
      <c r="B64" s="374">
        <v>0</v>
      </c>
      <c r="C64" s="374">
        <v>0</v>
      </c>
      <c r="D64" s="374">
        <v>0</v>
      </c>
      <c r="E64" s="374">
        <v>0</v>
      </c>
      <c r="F64" s="374">
        <v>0</v>
      </c>
      <c r="G64" s="374">
        <v>0</v>
      </c>
    </row>
    <row r="65" spans="1:7" x14ac:dyDescent="0.2">
      <c r="A65" s="373" t="s">
        <v>549</v>
      </c>
      <c r="B65" s="374">
        <v>0</v>
      </c>
      <c r="C65" s="374">
        <v>0</v>
      </c>
      <c r="D65" s="374">
        <v>0</v>
      </c>
      <c r="E65" s="374">
        <v>0</v>
      </c>
      <c r="F65" s="374">
        <v>0</v>
      </c>
      <c r="G65" s="374">
        <v>0</v>
      </c>
    </row>
    <row r="66" spans="1:7" x14ac:dyDescent="0.2">
      <c r="A66" s="373" t="s">
        <v>550</v>
      </c>
      <c r="B66" s="374">
        <v>0</v>
      </c>
      <c r="C66" s="374">
        <v>0</v>
      </c>
      <c r="D66" s="374">
        <v>0</v>
      </c>
      <c r="E66" s="374">
        <v>0</v>
      </c>
      <c r="F66" s="374">
        <v>0</v>
      </c>
      <c r="G66" s="374">
        <v>0</v>
      </c>
    </row>
    <row r="67" spans="1:7" x14ac:dyDescent="0.2">
      <c r="A67" s="373" t="s">
        <v>551</v>
      </c>
      <c r="B67" s="374">
        <v>0</v>
      </c>
      <c r="C67" s="374">
        <v>0</v>
      </c>
      <c r="D67" s="374">
        <v>0</v>
      </c>
      <c r="E67" s="374">
        <v>0</v>
      </c>
      <c r="F67" s="374">
        <v>0</v>
      </c>
      <c r="G67" s="374">
        <v>0</v>
      </c>
    </row>
    <row r="68" spans="1:7" x14ac:dyDescent="0.2">
      <c r="A68" s="373" t="s">
        <v>555</v>
      </c>
      <c r="B68" s="374">
        <v>0</v>
      </c>
      <c r="C68" s="374">
        <v>0</v>
      </c>
      <c r="D68" s="374">
        <v>0</v>
      </c>
      <c r="E68" s="374">
        <v>0</v>
      </c>
      <c r="F68" s="374">
        <v>0</v>
      </c>
      <c r="G68" s="374">
        <v>0</v>
      </c>
    </row>
    <row r="69" spans="1:7" x14ac:dyDescent="0.2">
      <c r="A69" s="373" t="s">
        <v>553</v>
      </c>
      <c r="B69" s="374">
        <v>0</v>
      </c>
      <c r="C69" s="374">
        <v>0</v>
      </c>
      <c r="D69" s="374">
        <v>0</v>
      </c>
      <c r="E69" s="374">
        <v>0</v>
      </c>
      <c r="F69" s="374">
        <v>0</v>
      </c>
      <c r="G69" s="374">
        <v>0</v>
      </c>
    </row>
    <row r="70" spans="1:7" x14ac:dyDescent="0.2">
      <c r="A70" s="375"/>
      <c r="B70" s="376"/>
      <c r="C70" s="376"/>
      <c r="D70" s="376"/>
      <c r="E70" s="376"/>
      <c r="F70" s="376"/>
      <c r="G70" s="376"/>
    </row>
    <row r="71" spans="1:7" x14ac:dyDescent="0.2">
      <c r="A71" s="371" t="s">
        <v>556</v>
      </c>
      <c r="B71" s="372">
        <v>0</v>
      </c>
      <c r="C71" s="372">
        <v>0</v>
      </c>
      <c r="D71" s="372">
        <v>0</v>
      </c>
      <c r="E71" s="372">
        <v>0</v>
      </c>
      <c r="F71" s="372">
        <v>0</v>
      </c>
      <c r="G71" s="372">
        <v>0</v>
      </c>
    </row>
    <row r="72" spans="1:7" ht="12.75" thickBot="1" x14ac:dyDescent="0.25">
      <c r="A72" s="377"/>
      <c r="B72" s="378"/>
      <c r="C72" s="379"/>
      <c r="D72" s="379"/>
      <c r="E72" s="379"/>
      <c r="F72" s="379"/>
      <c r="G72" s="379"/>
    </row>
    <row r="80" spans="1:7" ht="12.75" thickBot="1" x14ac:dyDescent="0.25"/>
    <row r="81" spans="1:7" x14ac:dyDescent="0.2">
      <c r="A81" s="519" t="s">
        <v>430</v>
      </c>
      <c r="B81" s="520"/>
      <c r="C81" s="520"/>
      <c r="D81" s="520"/>
      <c r="E81" s="520"/>
      <c r="F81" s="520"/>
      <c r="G81" s="529"/>
    </row>
    <row r="82" spans="1:7" x14ac:dyDescent="0.2">
      <c r="A82" s="521" t="s">
        <v>557</v>
      </c>
      <c r="B82" s="522"/>
      <c r="C82" s="522"/>
      <c r="D82" s="522"/>
      <c r="E82" s="522"/>
      <c r="F82" s="522"/>
      <c r="G82" s="528"/>
    </row>
    <row r="83" spans="1:7" ht="12.75" thickBot="1" x14ac:dyDescent="0.25">
      <c r="A83" s="530" t="s">
        <v>0</v>
      </c>
      <c r="B83" s="531"/>
      <c r="C83" s="531"/>
      <c r="D83" s="531"/>
      <c r="E83" s="531"/>
      <c r="F83" s="531"/>
      <c r="G83" s="532"/>
    </row>
    <row r="84" spans="1:7" ht="22.5" customHeight="1" thickBot="1" x14ac:dyDescent="0.25">
      <c r="A84" s="523" t="s">
        <v>506</v>
      </c>
      <c r="B84" s="380" t="s">
        <v>512</v>
      </c>
      <c r="C84" s="380" t="s">
        <v>511</v>
      </c>
      <c r="D84" s="380" t="s">
        <v>510</v>
      </c>
      <c r="E84" s="380" t="s">
        <v>558</v>
      </c>
      <c r="F84" s="380" t="s">
        <v>508</v>
      </c>
      <c r="G84" s="380" t="s">
        <v>559</v>
      </c>
    </row>
    <row r="85" spans="1:7" ht="12.75" thickBot="1" x14ac:dyDescent="0.25">
      <c r="A85" s="525"/>
      <c r="B85" s="381">
        <v>2013</v>
      </c>
      <c r="C85" s="381">
        <v>2014</v>
      </c>
      <c r="D85" s="381">
        <v>2015</v>
      </c>
      <c r="E85" s="381">
        <v>2016</v>
      </c>
      <c r="F85" s="381">
        <v>2017</v>
      </c>
      <c r="G85" s="381">
        <v>2018</v>
      </c>
    </row>
    <row r="86" spans="1:7" x14ac:dyDescent="0.2">
      <c r="A86" s="361"/>
      <c r="B86" s="382"/>
      <c r="C86" s="382"/>
      <c r="D86" s="382"/>
      <c r="E86" s="382"/>
      <c r="F86" s="382"/>
      <c r="G86" s="382"/>
    </row>
    <row r="87" spans="1:7" x14ac:dyDescent="0.2">
      <c r="A87" s="357" t="s">
        <v>560</v>
      </c>
      <c r="B87" s="358">
        <v>0</v>
      </c>
      <c r="C87" s="358">
        <v>0</v>
      </c>
      <c r="D87" s="358">
        <v>0</v>
      </c>
      <c r="E87" s="358">
        <v>0</v>
      </c>
      <c r="F87" s="358">
        <v>0</v>
      </c>
      <c r="G87" s="358">
        <v>0</v>
      </c>
    </row>
    <row r="88" spans="1:7" x14ac:dyDescent="0.2">
      <c r="A88" s="383" t="s">
        <v>515</v>
      </c>
      <c r="B88" s="360">
        <v>0</v>
      </c>
      <c r="C88" s="360">
        <v>0</v>
      </c>
      <c r="D88" s="360">
        <v>0</v>
      </c>
      <c r="E88" s="360">
        <v>0</v>
      </c>
      <c r="F88" s="360">
        <v>0</v>
      </c>
      <c r="G88" s="360">
        <v>0</v>
      </c>
    </row>
    <row r="89" spans="1:7" x14ac:dyDescent="0.2">
      <c r="A89" s="383" t="s">
        <v>516</v>
      </c>
      <c r="B89" s="360">
        <v>0</v>
      </c>
      <c r="C89" s="360">
        <v>0</v>
      </c>
      <c r="D89" s="360">
        <v>0</v>
      </c>
      <c r="E89" s="360">
        <v>0</v>
      </c>
      <c r="F89" s="360">
        <v>0</v>
      </c>
      <c r="G89" s="360">
        <v>0</v>
      </c>
    </row>
    <row r="90" spans="1:7" x14ac:dyDescent="0.2">
      <c r="A90" s="383" t="s">
        <v>517</v>
      </c>
      <c r="B90" s="360">
        <v>0</v>
      </c>
      <c r="C90" s="360">
        <v>0</v>
      </c>
      <c r="D90" s="360">
        <v>0</v>
      </c>
      <c r="E90" s="360">
        <v>0</v>
      </c>
      <c r="F90" s="360">
        <v>0</v>
      </c>
      <c r="G90" s="360">
        <v>0</v>
      </c>
    </row>
    <row r="91" spans="1:7" x14ac:dyDescent="0.2">
      <c r="A91" s="383" t="s">
        <v>518</v>
      </c>
      <c r="B91" s="360">
        <v>0</v>
      </c>
      <c r="C91" s="360">
        <v>0</v>
      </c>
      <c r="D91" s="360">
        <v>0</v>
      </c>
      <c r="E91" s="360">
        <v>0</v>
      </c>
      <c r="F91" s="360">
        <v>0</v>
      </c>
      <c r="G91" s="360">
        <v>0</v>
      </c>
    </row>
    <row r="92" spans="1:7" x14ac:dyDescent="0.2">
      <c r="A92" s="383" t="s">
        <v>519</v>
      </c>
      <c r="B92" s="360">
        <v>0</v>
      </c>
      <c r="C92" s="360">
        <v>0</v>
      </c>
      <c r="D92" s="360">
        <v>0</v>
      </c>
      <c r="E92" s="360">
        <v>0</v>
      </c>
      <c r="F92" s="360">
        <v>0</v>
      </c>
      <c r="G92" s="360">
        <v>0</v>
      </c>
    </row>
    <row r="93" spans="1:7" x14ac:dyDescent="0.2">
      <c r="A93" s="383" t="s">
        <v>561</v>
      </c>
      <c r="B93" s="360">
        <v>0</v>
      </c>
      <c r="C93" s="360">
        <v>0</v>
      </c>
      <c r="D93" s="360">
        <v>0</v>
      </c>
      <c r="E93" s="360">
        <v>0</v>
      </c>
      <c r="F93" s="360">
        <v>0</v>
      </c>
      <c r="G93" s="360">
        <v>0</v>
      </c>
    </row>
    <row r="94" spans="1:7" x14ac:dyDescent="0.2">
      <c r="A94" s="383" t="s">
        <v>521</v>
      </c>
      <c r="B94" s="360">
        <v>0</v>
      </c>
      <c r="C94" s="360">
        <v>0</v>
      </c>
      <c r="D94" s="360">
        <v>0</v>
      </c>
      <c r="E94" s="360">
        <v>0</v>
      </c>
      <c r="F94" s="360">
        <v>0</v>
      </c>
      <c r="G94" s="360">
        <v>0</v>
      </c>
    </row>
    <row r="95" spans="1:7" x14ac:dyDescent="0.2">
      <c r="A95" s="383" t="s">
        <v>522</v>
      </c>
      <c r="B95" s="360">
        <v>0</v>
      </c>
      <c r="C95" s="360">
        <v>0</v>
      </c>
      <c r="D95" s="360">
        <v>0</v>
      </c>
      <c r="E95" s="360">
        <v>0</v>
      </c>
      <c r="F95" s="360">
        <v>0</v>
      </c>
      <c r="G95" s="360">
        <v>0</v>
      </c>
    </row>
    <row r="96" spans="1:7" x14ac:dyDescent="0.2">
      <c r="A96" s="383" t="s">
        <v>562</v>
      </c>
      <c r="B96" s="360">
        <v>0</v>
      </c>
      <c r="C96" s="360">
        <v>0</v>
      </c>
      <c r="D96" s="360">
        <v>0</v>
      </c>
      <c r="E96" s="360">
        <v>0</v>
      </c>
      <c r="F96" s="360">
        <v>0</v>
      </c>
      <c r="G96" s="360">
        <v>0</v>
      </c>
    </row>
    <row r="97" spans="1:7" x14ac:dyDescent="0.2">
      <c r="A97" s="383" t="s">
        <v>563</v>
      </c>
      <c r="B97" s="360">
        <v>0</v>
      </c>
      <c r="C97" s="360">
        <v>0</v>
      </c>
      <c r="D97" s="360">
        <v>0</v>
      </c>
      <c r="E97" s="360">
        <v>0</v>
      </c>
      <c r="F97" s="360">
        <v>0</v>
      </c>
      <c r="G97" s="360">
        <v>0</v>
      </c>
    </row>
    <row r="98" spans="1:7" x14ac:dyDescent="0.2">
      <c r="A98" s="383" t="s">
        <v>525</v>
      </c>
      <c r="B98" s="360">
        <v>0</v>
      </c>
      <c r="C98" s="360">
        <v>0</v>
      </c>
      <c r="D98" s="360">
        <v>0</v>
      </c>
      <c r="E98" s="360">
        <v>0</v>
      </c>
      <c r="F98" s="360">
        <v>0</v>
      </c>
      <c r="G98" s="360">
        <v>0</v>
      </c>
    </row>
    <row r="99" spans="1:7" x14ac:dyDescent="0.2">
      <c r="A99" s="383" t="s">
        <v>564</v>
      </c>
      <c r="B99" s="360">
        <v>0</v>
      </c>
      <c r="C99" s="360">
        <v>0</v>
      </c>
      <c r="D99" s="360">
        <v>0</v>
      </c>
      <c r="E99" s="360">
        <v>0</v>
      </c>
      <c r="F99" s="360">
        <v>0</v>
      </c>
      <c r="G99" s="360">
        <v>0</v>
      </c>
    </row>
    <row r="100" spans="1:7" x14ac:dyDescent="0.2">
      <c r="A100" s="365"/>
      <c r="B100" s="382"/>
      <c r="C100" s="382"/>
      <c r="D100" s="382"/>
      <c r="E100" s="382"/>
      <c r="F100" s="382"/>
      <c r="G100" s="382"/>
    </row>
    <row r="101" spans="1:7" ht="13.5" x14ac:dyDescent="0.2">
      <c r="A101" s="357" t="s">
        <v>565</v>
      </c>
      <c r="B101" s="358">
        <v>0</v>
      </c>
      <c r="C101" s="358">
        <v>0</v>
      </c>
      <c r="D101" s="358">
        <v>0</v>
      </c>
      <c r="E101" s="358">
        <v>0</v>
      </c>
      <c r="F101" s="358">
        <v>0</v>
      </c>
      <c r="G101" s="358">
        <v>0</v>
      </c>
    </row>
    <row r="102" spans="1:7" x14ac:dyDescent="0.2">
      <c r="A102" s="383" t="s">
        <v>528</v>
      </c>
      <c r="B102" s="360">
        <v>0</v>
      </c>
      <c r="C102" s="360">
        <v>0</v>
      </c>
      <c r="D102" s="360">
        <v>0</v>
      </c>
      <c r="E102" s="360">
        <v>0</v>
      </c>
      <c r="F102" s="360">
        <v>0</v>
      </c>
      <c r="G102" s="360">
        <v>0</v>
      </c>
    </row>
    <row r="103" spans="1:7" x14ac:dyDescent="0.2">
      <c r="A103" s="383" t="s">
        <v>529</v>
      </c>
      <c r="B103" s="360">
        <v>0</v>
      </c>
      <c r="C103" s="360">
        <v>0</v>
      </c>
      <c r="D103" s="360">
        <v>0</v>
      </c>
      <c r="E103" s="360">
        <v>0</v>
      </c>
      <c r="F103" s="360">
        <v>0</v>
      </c>
      <c r="G103" s="360">
        <v>0</v>
      </c>
    </row>
    <row r="104" spans="1:7" x14ac:dyDescent="0.2">
      <c r="A104" s="383" t="s">
        <v>530</v>
      </c>
      <c r="B104" s="360">
        <v>0</v>
      </c>
      <c r="C104" s="360">
        <v>0</v>
      </c>
      <c r="D104" s="360">
        <v>0</v>
      </c>
      <c r="E104" s="360">
        <v>0</v>
      </c>
      <c r="F104" s="360">
        <v>0</v>
      </c>
      <c r="G104" s="360">
        <v>0</v>
      </c>
    </row>
    <row r="105" spans="1:7" x14ac:dyDescent="0.2">
      <c r="A105" s="383" t="s">
        <v>531</v>
      </c>
      <c r="B105" s="360">
        <v>0</v>
      </c>
      <c r="C105" s="360">
        <v>0</v>
      </c>
      <c r="D105" s="360">
        <v>0</v>
      </c>
      <c r="E105" s="360">
        <v>0</v>
      </c>
      <c r="F105" s="360">
        <v>0</v>
      </c>
      <c r="G105" s="360">
        <v>0</v>
      </c>
    </row>
    <row r="106" spans="1:7" x14ac:dyDescent="0.2">
      <c r="A106" s="383" t="s">
        <v>532</v>
      </c>
      <c r="B106" s="360">
        <v>0</v>
      </c>
      <c r="C106" s="360">
        <v>0</v>
      </c>
      <c r="D106" s="360">
        <v>0</v>
      </c>
      <c r="E106" s="360">
        <v>0</v>
      </c>
      <c r="F106" s="360">
        <v>0</v>
      </c>
      <c r="G106" s="360">
        <v>0</v>
      </c>
    </row>
    <row r="107" spans="1:7" x14ac:dyDescent="0.2">
      <c r="A107" s="365"/>
      <c r="B107" s="382"/>
      <c r="C107" s="382"/>
      <c r="D107" s="382"/>
      <c r="E107" s="382"/>
      <c r="F107" s="382"/>
      <c r="G107" s="382"/>
    </row>
    <row r="108" spans="1:7" x14ac:dyDescent="0.2">
      <c r="A108" s="357" t="s">
        <v>566</v>
      </c>
      <c r="B108" s="358">
        <v>0</v>
      </c>
      <c r="C108" s="358">
        <v>0</v>
      </c>
      <c r="D108" s="358">
        <v>0</v>
      </c>
      <c r="E108" s="358">
        <v>0</v>
      </c>
      <c r="F108" s="358">
        <v>0</v>
      </c>
      <c r="G108" s="358">
        <v>0</v>
      </c>
    </row>
    <row r="109" spans="1:7" x14ac:dyDescent="0.2">
      <c r="A109" s="365" t="s">
        <v>278</v>
      </c>
      <c r="B109" s="360">
        <v>0</v>
      </c>
      <c r="C109" s="360">
        <v>0</v>
      </c>
      <c r="D109" s="360">
        <v>0</v>
      </c>
      <c r="E109" s="360">
        <v>0</v>
      </c>
      <c r="F109" s="360">
        <v>0</v>
      </c>
      <c r="G109" s="360">
        <v>0</v>
      </c>
    </row>
    <row r="110" spans="1:7" x14ac:dyDescent="0.2">
      <c r="A110" s="365"/>
      <c r="B110" s="382"/>
      <c r="C110" s="382"/>
      <c r="D110" s="382"/>
      <c r="E110" s="382"/>
      <c r="F110" s="382"/>
      <c r="G110" s="382"/>
    </row>
    <row r="111" spans="1:7" x14ac:dyDescent="0.2">
      <c r="A111" s="357" t="s">
        <v>567</v>
      </c>
      <c r="B111" s="382"/>
      <c r="C111" s="382"/>
      <c r="D111" s="382"/>
      <c r="E111" s="382"/>
      <c r="F111" s="382"/>
      <c r="G111" s="382"/>
    </row>
    <row r="112" spans="1:7" x14ac:dyDescent="0.2">
      <c r="A112" s="365"/>
      <c r="B112" s="382"/>
      <c r="C112" s="382"/>
      <c r="D112" s="382"/>
      <c r="E112" s="382"/>
      <c r="F112" s="382"/>
      <c r="G112" s="382"/>
    </row>
    <row r="113" spans="1:7" x14ac:dyDescent="0.2">
      <c r="A113" s="364" t="s">
        <v>280</v>
      </c>
      <c r="B113" s="382"/>
      <c r="C113" s="382"/>
      <c r="D113" s="382"/>
      <c r="E113" s="382"/>
      <c r="F113" s="382"/>
      <c r="G113" s="382"/>
    </row>
    <row r="114" spans="1:7" ht="24" x14ac:dyDescent="0.2">
      <c r="A114" s="365" t="s">
        <v>536</v>
      </c>
      <c r="B114" s="360">
        <v>0</v>
      </c>
      <c r="C114" s="360">
        <v>0</v>
      </c>
      <c r="D114" s="360">
        <v>0</v>
      </c>
      <c r="E114" s="360">
        <v>0</v>
      </c>
      <c r="F114" s="360">
        <v>0</v>
      </c>
      <c r="G114" s="360">
        <v>0</v>
      </c>
    </row>
    <row r="115" spans="1:7" ht="24" x14ac:dyDescent="0.2">
      <c r="A115" s="365" t="s">
        <v>537</v>
      </c>
      <c r="B115" s="360">
        <v>0</v>
      </c>
      <c r="C115" s="360">
        <v>0</v>
      </c>
      <c r="D115" s="360">
        <v>0</v>
      </c>
      <c r="E115" s="360">
        <v>0</v>
      </c>
      <c r="F115" s="360">
        <v>0</v>
      </c>
      <c r="G115" s="360">
        <v>0</v>
      </c>
    </row>
    <row r="116" spans="1:7" x14ac:dyDescent="0.2">
      <c r="A116" s="364" t="s">
        <v>538</v>
      </c>
      <c r="B116" s="358">
        <v>0</v>
      </c>
      <c r="C116" s="358">
        <v>0</v>
      </c>
      <c r="D116" s="358">
        <v>0</v>
      </c>
      <c r="E116" s="358">
        <v>0</v>
      </c>
      <c r="F116" s="358">
        <v>0</v>
      </c>
      <c r="G116" s="358">
        <v>0</v>
      </c>
    </row>
    <row r="117" spans="1:7" ht="12.75" thickBot="1" x14ac:dyDescent="0.25">
      <c r="A117" s="384"/>
      <c r="B117" s="385"/>
      <c r="C117" s="385"/>
      <c r="D117" s="385"/>
      <c r="E117" s="385"/>
      <c r="F117" s="385"/>
      <c r="G117" s="385"/>
    </row>
    <row r="119" spans="1:7" ht="12.75" thickBot="1" x14ac:dyDescent="0.25"/>
    <row r="120" spans="1:7" x14ac:dyDescent="0.2">
      <c r="A120" s="519" t="s">
        <v>430</v>
      </c>
      <c r="B120" s="520"/>
      <c r="C120" s="520"/>
      <c r="D120" s="520"/>
      <c r="E120" s="520"/>
      <c r="F120" s="520"/>
      <c r="G120" s="529"/>
    </row>
    <row r="121" spans="1:7" x14ac:dyDescent="0.2">
      <c r="A121" s="521" t="s">
        <v>568</v>
      </c>
      <c r="B121" s="522"/>
      <c r="C121" s="522"/>
      <c r="D121" s="522"/>
      <c r="E121" s="522"/>
      <c r="F121" s="522"/>
      <c r="G121" s="528"/>
    </row>
    <row r="122" spans="1:7" ht="12.75" thickBot="1" x14ac:dyDescent="0.25">
      <c r="A122" s="530" t="s">
        <v>0</v>
      </c>
      <c r="B122" s="531"/>
      <c r="C122" s="531"/>
      <c r="D122" s="531"/>
      <c r="E122" s="531"/>
      <c r="F122" s="531"/>
      <c r="G122" s="532"/>
    </row>
    <row r="123" spans="1:7" ht="21.75" customHeight="1" thickBot="1" x14ac:dyDescent="0.25">
      <c r="A123" s="523" t="s">
        <v>506</v>
      </c>
      <c r="B123" s="386" t="s">
        <v>512</v>
      </c>
      <c r="C123" s="386" t="s">
        <v>511</v>
      </c>
      <c r="D123" s="386" t="s">
        <v>510</v>
      </c>
      <c r="E123" s="386" t="s">
        <v>558</v>
      </c>
      <c r="F123" s="386" t="s">
        <v>569</v>
      </c>
      <c r="G123" s="380" t="s">
        <v>559</v>
      </c>
    </row>
    <row r="124" spans="1:7" ht="12.75" thickBot="1" x14ac:dyDescent="0.25">
      <c r="A124" s="525"/>
      <c r="B124" s="387">
        <v>2013</v>
      </c>
      <c r="C124" s="387">
        <v>2014</v>
      </c>
      <c r="D124" s="387">
        <v>2015</v>
      </c>
      <c r="E124" s="387">
        <v>2016</v>
      </c>
      <c r="F124" s="387">
        <v>2017</v>
      </c>
      <c r="G124" s="387">
        <v>2018</v>
      </c>
    </row>
    <row r="125" spans="1:7" ht="15" customHeight="1" x14ac:dyDescent="0.2">
      <c r="A125" s="540" t="s">
        <v>544</v>
      </c>
      <c r="B125" s="388"/>
      <c r="C125" s="388"/>
      <c r="D125" s="388"/>
      <c r="E125" s="388"/>
      <c r="F125" s="388"/>
      <c r="G125" s="388"/>
    </row>
    <row r="126" spans="1:7" ht="15" customHeight="1" x14ac:dyDescent="0.2">
      <c r="A126" s="541"/>
      <c r="B126" s="388">
        <v>0</v>
      </c>
      <c r="C126" s="388">
        <v>0</v>
      </c>
      <c r="D126" s="388">
        <v>0</v>
      </c>
      <c r="E126" s="388">
        <v>0</v>
      </c>
      <c r="F126" s="388">
        <v>0</v>
      </c>
      <c r="G126" s="388">
        <v>0</v>
      </c>
    </row>
    <row r="127" spans="1:7" x14ac:dyDescent="0.2">
      <c r="A127" s="389" t="s">
        <v>545</v>
      </c>
      <c r="B127" s="390">
        <v>0</v>
      </c>
      <c r="C127" s="390">
        <v>0</v>
      </c>
      <c r="D127" s="390">
        <v>0</v>
      </c>
      <c r="E127" s="390">
        <v>0</v>
      </c>
      <c r="F127" s="390">
        <v>0</v>
      </c>
      <c r="G127" s="390">
        <v>0</v>
      </c>
    </row>
    <row r="128" spans="1:7" x14ac:dyDescent="0.2">
      <c r="A128" s="389" t="s">
        <v>546</v>
      </c>
      <c r="B128" s="390">
        <v>0</v>
      </c>
      <c r="C128" s="390">
        <v>0</v>
      </c>
      <c r="D128" s="390">
        <v>0</v>
      </c>
      <c r="E128" s="390">
        <v>0</v>
      </c>
      <c r="F128" s="390">
        <v>0</v>
      </c>
      <c r="G128" s="390">
        <v>0</v>
      </c>
    </row>
    <row r="129" spans="1:7" x14ac:dyDescent="0.2">
      <c r="A129" s="389" t="s">
        <v>547</v>
      </c>
      <c r="B129" s="390">
        <v>0</v>
      </c>
      <c r="C129" s="390">
        <v>0</v>
      </c>
      <c r="D129" s="390">
        <v>0</v>
      </c>
      <c r="E129" s="390">
        <v>0</v>
      </c>
      <c r="F129" s="390">
        <v>0</v>
      </c>
      <c r="G129" s="390">
        <v>0</v>
      </c>
    </row>
    <row r="130" spans="1:7" x14ac:dyDescent="0.2">
      <c r="A130" s="389" t="s">
        <v>548</v>
      </c>
      <c r="B130" s="390">
        <v>0</v>
      </c>
      <c r="C130" s="390">
        <v>0</v>
      </c>
      <c r="D130" s="390">
        <v>0</v>
      </c>
      <c r="E130" s="390">
        <v>0</v>
      </c>
      <c r="F130" s="390">
        <v>0</v>
      </c>
      <c r="G130" s="390">
        <v>0</v>
      </c>
    </row>
    <row r="131" spans="1:7" x14ac:dyDescent="0.2">
      <c r="A131" s="389" t="s">
        <v>549</v>
      </c>
      <c r="B131" s="390">
        <v>0</v>
      </c>
      <c r="C131" s="390">
        <v>0</v>
      </c>
      <c r="D131" s="390">
        <v>0</v>
      </c>
      <c r="E131" s="390">
        <v>0</v>
      </c>
      <c r="F131" s="390">
        <v>0</v>
      </c>
      <c r="G131" s="390">
        <v>0</v>
      </c>
    </row>
    <row r="132" spans="1:7" x14ac:dyDescent="0.2">
      <c r="A132" s="389" t="s">
        <v>550</v>
      </c>
      <c r="B132" s="390">
        <v>0</v>
      </c>
      <c r="C132" s="390">
        <v>0</v>
      </c>
      <c r="D132" s="390">
        <v>0</v>
      </c>
      <c r="E132" s="390">
        <v>0</v>
      </c>
      <c r="F132" s="390">
        <v>0</v>
      </c>
      <c r="G132" s="390">
        <v>0</v>
      </c>
    </row>
    <row r="133" spans="1:7" x14ac:dyDescent="0.2">
      <c r="A133" s="389" t="s">
        <v>551</v>
      </c>
      <c r="B133" s="390">
        <v>0</v>
      </c>
      <c r="C133" s="390">
        <v>0</v>
      </c>
      <c r="D133" s="390">
        <v>0</v>
      </c>
      <c r="E133" s="390">
        <v>0</v>
      </c>
      <c r="F133" s="390">
        <v>0</v>
      </c>
      <c r="G133" s="390">
        <v>0</v>
      </c>
    </row>
    <row r="134" spans="1:7" x14ac:dyDescent="0.2">
      <c r="A134" s="389" t="s">
        <v>552</v>
      </c>
      <c r="B134" s="390">
        <v>0</v>
      </c>
      <c r="C134" s="390">
        <v>0</v>
      </c>
      <c r="D134" s="390">
        <v>0</v>
      </c>
      <c r="E134" s="390">
        <v>0</v>
      </c>
      <c r="F134" s="390">
        <v>0</v>
      </c>
      <c r="G134" s="390">
        <v>0</v>
      </c>
    </row>
    <row r="135" spans="1:7" x14ac:dyDescent="0.2">
      <c r="A135" s="389" t="s">
        <v>553</v>
      </c>
      <c r="B135" s="390">
        <v>0</v>
      </c>
      <c r="C135" s="390">
        <v>0</v>
      </c>
      <c r="D135" s="390">
        <v>0</v>
      </c>
      <c r="E135" s="390">
        <v>0</v>
      </c>
      <c r="F135" s="390">
        <v>0</v>
      </c>
      <c r="G135" s="390">
        <v>0</v>
      </c>
    </row>
    <row r="136" spans="1:7" x14ac:dyDescent="0.2">
      <c r="A136" s="389"/>
      <c r="B136" s="391"/>
      <c r="C136" s="391"/>
      <c r="D136" s="391"/>
      <c r="E136" s="391"/>
      <c r="F136" s="391"/>
      <c r="G136" s="391"/>
    </row>
    <row r="137" spans="1:7" x14ac:dyDescent="0.2">
      <c r="A137" s="392" t="s">
        <v>554</v>
      </c>
      <c r="B137" s="388">
        <v>0</v>
      </c>
      <c r="C137" s="388">
        <v>0</v>
      </c>
      <c r="D137" s="388">
        <v>0</v>
      </c>
      <c r="E137" s="388">
        <v>0</v>
      </c>
      <c r="F137" s="388">
        <v>0</v>
      </c>
      <c r="G137" s="388">
        <v>0</v>
      </c>
    </row>
    <row r="138" spans="1:7" x14ac:dyDescent="0.2">
      <c r="A138" s="389" t="s">
        <v>545</v>
      </c>
      <c r="B138" s="390">
        <v>0</v>
      </c>
      <c r="C138" s="390">
        <v>0</v>
      </c>
      <c r="D138" s="390">
        <v>0</v>
      </c>
      <c r="E138" s="390">
        <v>0</v>
      </c>
      <c r="F138" s="390">
        <v>0</v>
      </c>
      <c r="G138" s="390">
        <v>0</v>
      </c>
    </row>
    <row r="139" spans="1:7" x14ac:dyDescent="0.2">
      <c r="A139" s="389" t="s">
        <v>546</v>
      </c>
      <c r="B139" s="390">
        <v>0</v>
      </c>
      <c r="C139" s="390">
        <v>0</v>
      </c>
      <c r="D139" s="390">
        <v>0</v>
      </c>
      <c r="E139" s="390">
        <v>0</v>
      </c>
      <c r="F139" s="390">
        <v>0</v>
      </c>
      <c r="G139" s="390">
        <v>0</v>
      </c>
    </row>
    <row r="140" spans="1:7" x14ac:dyDescent="0.2">
      <c r="A140" s="389" t="s">
        <v>547</v>
      </c>
      <c r="B140" s="390">
        <v>0</v>
      </c>
      <c r="C140" s="390">
        <v>0</v>
      </c>
      <c r="D140" s="390">
        <v>0</v>
      </c>
      <c r="E140" s="390">
        <v>0</v>
      </c>
      <c r="F140" s="390">
        <v>0</v>
      </c>
      <c r="G140" s="390">
        <v>0</v>
      </c>
    </row>
    <row r="141" spans="1:7" x14ac:dyDescent="0.2">
      <c r="A141" s="389" t="s">
        <v>548</v>
      </c>
      <c r="B141" s="390">
        <v>0</v>
      </c>
      <c r="C141" s="390">
        <v>0</v>
      </c>
      <c r="D141" s="390">
        <v>0</v>
      </c>
      <c r="E141" s="390">
        <v>0</v>
      </c>
      <c r="F141" s="390">
        <v>0</v>
      </c>
      <c r="G141" s="390">
        <v>0</v>
      </c>
    </row>
    <row r="142" spans="1:7" x14ac:dyDescent="0.2">
      <c r="A142" s="389" t="s">
        <v>549</v>
      </c>
      <c r="B142" s="390">
        <v>0</v>
      </c>
      <c r="C142" s="390">
        <v>0</v>
      </c>
      <c r="D142" s="390">
        <v>0</v>
      </c>
      <c r="E142" s="390">
        <v>0</v>
      </c>
      <c r="F142" s="390">
        <v>0</v>
      </c>
      <c r="G142" s="390">
        <v>0</v>
      </c>
    </row>
    <row r="143" spans="1:7" x14ac:dyDescent="0.2">
      <c r="A143" s="389" t="s">
        <v>550</v>
      </c>
      <c r="B143" s="390">
        <v>0</v>
      </c>
      <c r="C143" s="390">
        <v>0</v>
      </c>
      <c r="D143" s="390">
        <v>0</v>
      </c>
      <c r="E143" s="390">
        <v>0</v>
      </c>
      <c r="F143" s="390">
        <v>0</v>
      </c>
      <c r="G143" s="390">
        <v>0</v>
      </c>
    </row>
    <row r="144" spans="1:7" x14ac:dyDescent="0.2">
      <c r="A144" s="389" t="s">
        <v>551</v>
      </c>
      <c r="B144" s="390">
        <v>0</v>
      </c>
      <c r="C144" s="390">
        <v>0</v>
      </c>
      <c r="D144" s="390">
        <v>0</v>
      </c>
      <c r="E144" s="390">
        <v>0</v>
      </c>
      <c r="F144" s="390">
        <v>0</v>
      </c>
      <c r="G144" s="390">
        <v>0</v>
      </c>
    </row>
    <row r="145" spans="1:7" x14ac:dyDescent="0.2">
      <c r="A145" s="389" t="s">
        <v>555</v>
      </c>
      <c r="B145" s="390">
        <v>0</v>
      </c>
      <c r="C145" s="390">
        <v>0</v>
      </c>
      <c r="D145" s="390">
        <v>0</v>
      </c>
      <c r="E145" s="390">
        <v>0</v>
      </c>
      <c r="F145" s="390">
        <v>0</v>
      </c>
      <c r="G145" s="390">
        <v>0</v>
      </c>
    </row>
    <row r="146" spans="1:7" x14ac:dyDescent="0.2">
      <c r="A146" s="389" t="s">
        <v>553</v>
      </c>
      <c r="B146" s="390">
        <v>0</v>
      </c>
      <c r="C146" s="390">
        <v>0</v>
      </c>
      <c r="D146" s="390">
        <v>0</v>
      </c>
      <c r="E146" s="390">
        <v>0</v>
      </c>
      <c r="F146" s="390">
        <v>0</v>
      </c>
      <c r="G146" s="390">
        <v>0</v>
      </c>
    </row>
    <row r="147" spans="1:7" x14ac:dyDescent="0.2">
      <c r="A147" s="389"/>
      <c r="B147" s="391"/>
      <c r="C147" s="391"/>
      <c r="D147" s="391"/>
      <c r="E147" s="391"/>
      <c r="F147" s="391"/>
      <c r="G147" s="391"/>
    </row>
    <row r="148" spans="1:7" x14ac:dyDescent="0.2">
      <c r="A148" s="392" t="s">
        <v>570</v>
      </c>
      <c r="B148" s="388">
        <v>0</v>
      </c>
      <c r="C148" s="388">
        <v>0</v>
      </c>
      <c r="D148" s="388">
        <v>0</v>
      </c>
      <c r="E148" s="388">
        <v>0</v>
      </c>
      <c r="F148" s="388">
        <v>0</v>
      </c>
      <c r="G148" s="388">
        <v>0</v>
      </c>
    </row>
    <row r="149" spans="1:7" ht="12.75" thickBot="1" x14ac:dyDescent="0.25">
      <c r="A149" s="393"/>
      <c r="B149" s="394"/>
      <c r="C149" s="394"/>
      <c r="D149" s="394"/>
      <c r="E149" s="394"/>
      <c r="F149" s="394"/>
      <c r="G149" s="394"/>
    </row>
    <row r="150" spans="1:7" x14ac:dyDescent="0.2">
      <c r="A150" s="395" t="s">
        <v>571</v>
      </c>
      <c r="B150" s="396"/>
      <c r="C150" s="396"/>
      <c r="D150" s="396"/>
      <c r="E150" s="396"/>
      <c r="F150" s="396"/>
      <c r="G150" s="396"/>
    </row>
    <row r="157" spans="1:7" ht="12.75" thickBot="1" x14ac:dyDescent="0.25"/>
    <row r="158" spans="1:7" x14ac:dyDescent="0.2">
      <c r="A158" s="542"/>
      <c r="B158" s="543"/>
      <c r="C158" s="543"/>
      <c r="D158" s="543"/>
      <c r="E158" s="543"/>
      <c r="F158" s="544"/>
    </row>
    <row r="159" spans="1:7" x14ac:dyDescent="0.2">
      <c r="A159" s="545"/>
      <c r="B159" s="546"/>
      <c r="C159" s="546"/>
      <c r="D159" s="546"/>
      <c r="E159" s="546"/>
      <c r="F159" s="547"/>
    </row>
    <row r="160" spans="1:7" x14ac:dyDescent="0.2">
      <c r="A160" s="533" t="s">
        <v>430</v>
      </c>
      <c r="B160" s="534"/>
      <c r="C160" s="534"/>
      <c r="D160" s="534"/>
      <c r="E160" s="534"/>
      <c r="F160" s="535"/>
    </row>
    <row r="161" spans="1:6" x14ac:dyDescent="0.2">
      <c r="A161" s="533" t="s">
        <v>572</v>
      </c>
      <c r="B161" s="534"/>
      <c r="C161" s="534"/>
      <c r="D161" s="534"/>
      <c r="E161" s="534"/>
      <c r="F161" s="535"/>
    </row>
    <row r="162" spans="1:6" x14ac:dyDescent="0.2">
      <c r="A162" s="533" t="s">
        <v>573</v>
      </c>
      <c r="B162" s="534"/>
      <c r="C162" s="534"/>
      <c r="D162" s="534"/>
      <c r="E162" s="534"/>
      <c r="F162" s="535"/>
    </row>
    <row r="163" spans="1:6" ht="12.75" thickBot="1" x14ac:dyDescent="0.25">
      <c r="A163" s="536"/>
      <c r="B163" s="537"/>
      <c r="C163" s="537"/>
      <c r="D163" s="537"/>
      <c r="E163" s="537"/>
      <c r="F163" s="538"/>
    </row>
    <row r="164" spans="1:6" ht="24" customHeight="1" thickBot="1" x14ac:dyDescent="0.25">
      <c r="A164" s="397"/>
      <c r="B164" s="398" t="s">
        <v>574</v>
      </c>
      <c r="C164" s="399" t="s">
        <v>575</v>
      </c>
      <c r="D164" s="398" t="s">
        <v>576</v>
      </c>
      <c r="E164" s="398" t="s">
        <v>577</v>
      </c>
      <c r="F164" s="398" t="s">
        <v>578</v>
      </c>
    </row>
    <row r="165" spans="1:6" x14ac:dyDescent="0.2">
      <c r="A165" s="400" t="s">
        <v>579</v>
      </c>
      <c r="B165" s="401"/>
      <c r="C165" s="402"/>
      <c r="D165" s="402"/>
      <c r="E165" s="402"/>
      <c r="F165" s="402"/>
    </row>
    <row r="166" spans="1:6" x14ac:dyDescent="0.2">
      <c r="A166" s="403" t="s">
        <v>580</v>
      </c>
      <c r="B166" s="404" t="s">
        <v>581</v>
      </c>
      <c r="C166" s="405" t="s">
        <v>582</v>
      </c>
      <c r="D166" s="405" t="s">
        <v>582</v>
      </c>
      <c r="E166" s="405" t="s">
        <v>582</v>
      </c>
      <c r="F166" s="405" t="s">
        <v>582</v>
      </c>
    </row>
    <row r="167" spans="1:6" x14ac:dyDescent="0.2">
      <c r="A167" s="403" t="s">
        <v>583</v>
      </c>
      <c r="B167" s="404" t="s">
        <v>581</v>
      </c>
      <c r="C167" s="405" t="s">
        <v>582</v>
      </c>
      <c r="D167" s="405" t="s">
        <v>582</v>
      </c>
      <c r="E167" s="405" t="s">
        <v>582</v>
      </c>
      <c r="F167" s="405" t="s">
        <v>582</v>
      </c>
    </row>
    <row r="168" spans="1:6" x14ac:dyDescent="0.2">
      <c r="A168" s="400"/>
      <c r="B168" s="406"/>
      <c r="C168" s="405"/>
      <c r="D168" s="405"/>
      <c r="E168" s="405"/>
      <c r="F168" s="405"/>
    </row>
    <row r="169" spans="1:6" x14ac:dyDescent="0.2">
      <c r="A169" s="400" t="s">
        <v>584</v>
      </c>
      <c r="B169" s="406"/>
      <c r="C169" s="407"/>
      <c r="D169" s="407"/>
      <c r="E169" s="407"/>
      <c r="F169" s="407"/>
    </row>
    <row r="170" spans="1:6" x14ac:dyDescent="0.2">
      <c r="A170" s="403" t="s">
        <v>585</v>
      </c>
      <c r="B170" s="406">
        <v>0</v>
      </c>
      <c r="C170" s="407">
        <v>0</v>
      </c>
      <c r="D170" s="407">
        <v>0</v>
      </c>
      <c r="E170" s="407">
        <v>0</v>
      </c>
      <c r="F170" s="407">
        <v>0</v>
      </c>
    </row>
    <row r="171" spans="1:6" x14ac:dyDescent="0.2">
      <c r="A171" s="408" t="s">
        <v>586</v>
      </c>
      <c r="B171" s="406">
        <v>0</v>
      </c>
      <c r="C171" s="407">
        <v>0</v>
      </c>
      <c r="D171" s="407">
        <v>0</v>
      </c>
      <c r="E171" s="407">
        <v>0</v>
      </c>
      <c r="F171" s="407">
        <v>0</v>
      </c>
    </row>
    <row r="172" spans="1:6" x14ac:dyDescent="0.2">
      <c r="A172" s="408" t="s">
        <v>587</v>
      </c>
      <c r="B172" s="406">
        <v>0</v>
      </c>
      <c r="C172" s="407">
        <v>0</v>
      </c>
      <c r="D172" s="407">
        <v>0</v>
      </c>
      <c r="E172" s="407">
        <v>0</v>
      </c>
      <c r="F172" s="407">
        <v>0</v>
      </c>
    </row>
    <row r="173" spans="1:6" x14ac:dyDescent="0.2">
      <c r="A173" s="408" t="s">
        <v>588</v>
      </c>
      <c r="B173" s="406">
        <v>0</v>
      </c>
      <c r="C173" s="407">
        <v>0</v>
      </c>
      <c r="D173" s="407">
        <v>0</v>
      </c>
      <c r="E173" s="407">
        <v>0</v>
      </c>
      <c r="F173" s="407">
        <v>0</v>
      </c>
    </row>
    <row r="174" spans="1:6" x14ac:dyDescent="0.2">
      <c r="A174" s="403" t="s">
        <v>589</v>
      </c>
      <c r="B174" s="406">
        <v>0</v>
      </c>
      <c r="C174" s="407">
        <v>0</v>
      </c>
      <c r="D174" s="407">
        <v>0</v>
      </c>
      <c r="E174" s="407">
        <v>0</v>
      </c>
      <c r="F174" s="407">
        <v>0</v>
      </c>
    </row>
    <row r="175" spans="1:6" x14ac:dyDescent="0.2">
      <c r="A175" s="408" t="s">
        <v>586</v>
      </c>
      <c r="B175" s="406">
        <v>0</v>
      </c>
      <c r="C175" s="407">
        <v>0</v>
      </c>
      <c r="D175" s="407">
        <v>0</v>
      </c>
      <c r="E175" s="407">
        <v>0</v>
      </c>
      <c r="F175" s="407">
        <v>0</v>
      </c>
    </row>
    <row r="176" spans="1:6" x14ac:dyDescent="0.2">
      <c r="A176" s="408" t="s">
        <v>587</v>
      </c>
      <c r="B176" s="406">
        <v>0</v>
      </c>
      <c r="C176" s="407">
        <v>0</v>
      </c>
      <c r="D176" s="407">
        <v>0</v>
      </c>
      <c r="E176" s="407">
        <v>0</v>
      </c>
      <c r="F176" s="407">
        <v>0</v>
      </c>
    </row>
    <row r="177" spans="1:6" x14ac:dyDescent="0.2">
      <c r="A177" s="408" t="s">
        <v>588</v>
      </c>
      <c r="B177" s="406">
        <v>0</v>
      </c>
      <c r="C177" s="407">
        <v>0</v>
      </c>
      <c r="D177" s="407">
        <v>0</v>
      </c>
      <c r="E177" s="407">
        <v>0</v>
      </c>
      <c r="F177" s="407">
        <v>0</v>
      </c>
    </row>
    <row r="178" spans="1:6" x14ac:dyDescent="0.2">
      <c r="A178" s="403" t="s">
        <v>590</v>
      </c>
      <c r="B178" s="406">
        <v>0</v>
      </c>
      <c r="C178" s="407">
        <v>0</v>
      </c>
      <c r="D178" s="407">
        <v>0</v>
      </c>
      <c r="E178" s="407">
        <v>0</v>
      </c>
      <c r="F178" s="407">
        <v>0</v>
      </c>
    </row>
    <row r="179" spans="1:6" x14ac:dyDescent="0.2">
      <c r="A179" s="403" t="s">
        <v>591</v>
      </c>
      <c r="B179" s="406">
        <v>0</v>
      </c>
      <c r="C179" s="407">
        <v>0</v>
      </c>
      <c r="D179" s="407">
        <v>0</v>
      </c>
      <c r="E179" s="407">
        <v>0</v>
      </c>
      <c r="F179" s="407">
        <v>0</v>
      </c>
    </row>
    <row r="180" spans="1:6" x14ac:dyDescent="0.2">
      <c r="A180" s="403" t="s">
        <v>592</v>
      </c>
      <c r="B180" s="406">
        <v>0</v>
      </c>
      <c r="C180" s="407">
        <v>0</v>
      </c>
      <c r="D180" s="407">
        <v>0</v>
      </c>
      <c r="E180" s="407">
        <v>0</v>
      </c>
      <c r="F180" s="407">
        <v>0</v>
      </c>
    </row>
    <row r="181" spans="1:6" x14ac:dyDescent="0.2">
      <c r="A181" s="403" t="s">
        <v>593</v>
      </c>
      <c r="B181" s="406">
        <v>0</v>
      </c>
      <c r="C181" s="407">
        <v>0</v>
      </c>
      <c r="D181" s="407">
        <v>0</v>
      </c>
      <c r="E181" s="407">
        <v>0</v>
      </c>
      <c r="F181" s="407">
        <v>0</v>
      </c>
    </row>
    <row r="182" spans="1:6" x14ac:dyDescent="0.2">
      <c r="A182" s="403" t="s">
        <v>594</v>
      </c>
      <c r="B182" s="409">
        <v>0</v>
      </c>
      <c r="C182" s="410">
        <v>0</v>
      </c>
      <c r="D182" s="410">
        <v>0</v>
      </c>
      <c r="E182" s="410">
        <v>0</v>
      </c>
      <c r="F182" s="410">
        <v>0</v>
      </c>
    </row>
    <row r="183" spans="1:6" x14ac:dyDescent="0.2">
      <c r="A183" s="403" t="s">
        <v>595</v>
      </c>
      <c r="B183" s="409">
        <v>0</v>
      </c>
      <c r="C183" s="410">
        <v>0</v>
      </c>
      <c r="D183" s="410">
        <v>0</v>
      </c>
      <c r="E183" s="410">
        <v>0</v>
      </c>
      <c r="F183" s="410">
        <v>0</v>
      </c>
    </row>
    <row r="184" spans="1:6" x14ac:dyDescent="0.2">
      <c r="A184" s="403" t="s">
        <v>596</v>
      </c>
      <c r="B184" s="406">
        <v>0</v>
      </c>
      <c r="C184" s="407">
        <v>0</v>
      </c>
      <c r="D184" s="407">
        <v>0</v>
      </c>
      <c r="E184" s="407">
        <v>0</v>
      </c>
      <c r="F184" s="407">
        <v>0</v>
      </c>
    </row>
    <row r="185" spans="1:6" x14ac:dyDescent="0.2">
      <c r="A185" s="403" t="s">
        <v>597</v>
      </c>
      <c r="B185" s="406">
        <v>0</v>
      </c>
      <c r="C185" s="407">
        <v>0</v>
      </c>
      <c r="D185" s="407">
        <v>0</v>
      </c>
      <c r="E185" s="407">
        <v>0</v>
      </c>
      <c r="F185" s="407">
        <v>0</v>
      </c>
    </row>
    <row r="186" spans="1:6" x14ac:dyDescent="0.2">
      <c r="A186" s="400"/>
      <c r="B186" s="411"/>
      <c r="C186" s="412"/>
      <c r="D186" s="412"/>
      <c r="E186" s="412"/>
      <c r="F186" s="412"/>
    </row>
    <row r="187" spans="1:6" x14ac:dyDescent="0.2">
      <c r="A187" s="413" t="s">
        <v>598</v>
      </c>
      <c r="B187" s="401"/>
      <c r="C187" s="402"/>
      <c r="D187" s="402"/>
      <c r="E187" s="402"/>
      <c r="F187" s="402"/>
    </row>
    <row r="188" spans="1:6" x14ac:dyDescent="0.2">
      <c r="A188" s="403" t="s">
        <v>599</v>
      </c>
      <c r="B188" s="406">
        <v>0</v>
      </c>
      <c r="C188" s="407">
        <v>0</v>
      </c>
      <c r="D188" s="407">
        <v>0</v>
      </c>
      <c r="E188" s="407">
        <v>0</v>
      </c>
      <c r="F188" s="407">
        <v>0</v>
      </c>
    </row>
    <row r="189" spans="1:6" x14ac:dyDescent="0.2">
      <c r="A189" s="400"/>
      <c r="B189" s="411"/>
      <c r="C189" s="412"/>
      <c r="D189" s="412"/>
      <c r="E189" s="412"/>
      <c r="F189" s="412"/>
    </row>
    <row r="190" spans="1:6" x14ac:dyDescent="0.2">
      <c r="A190" s="413" t="s">
        <v>600</v>
      </c>
      <c r="B190" s="401"/>
      <c r="C190" s="402"/>
      <c r="D190" s="402"/>
      <c r="E190" s="402"/>
      <c r="F190" s="402"/>
    </row>
    <row r="191" spans="1:6" x14ac:dyDescent="0.2">
      <c r="A191" s="403" t="s">
        <v>585</v>
      </c>
      <c r="B191" s="406">
        <v>0</v>
      </c>
      <c r="C191" s="407">
        <v>0</v>
      </c>
      <c r="D191" s="407">
        <v>0</v>
      </c>
      <c r="E191" s="407">
        <v>0</v>
      </c>
      <c r="F191" s="407">
        <v>0</v>
      </c>
    </row>
    <row r="192" spans="1:6" x14ac:dyDescent="0.2">
      <c r="A192" s="403" t="s">
        <v>589</v>
      </c>
      <c r="B192" s="406">
        <v>0</v>
      </c>
      <c r="C192" s="407">
        <v>0</v>
      </c>
      <c r="D192" s="407">
        <v>0</v>
      </c>
      <c r="E192" s="407">
        <v>0</v>
      </c>
      <c r="F192" s="407">
        <v>0</v>
      </c>
    </row>
    <row r="193" spans="1:6" x14ac:dyDescent="0.2">
      <c r="A193" s="403" t="s">
        <v>601</v>
      </c>
      <c r="B193" s="406">
        <v>0</v>
      </c>
      <c r="C193" s="407">
        <v>0</v>
      </c>
      <c r="D193" s="407">
        <v>0</v>
      </c>
      <c r="E193" s="407">
        <v>0</v>
      </c>
      <c r="F193" s="407">
        <v>0</v>
      </c>
    </row>
    <row r="194" spans="1:6" x14ac:dyDescent="0.2">
      <c r="A194" s="400"/>
      <c r="B194" s="411"/>
      <c r="C194" s="412"/>
      <c r="D194" s="412"/>
      <c r="E194" s="412"/>
      <c r="F194" s="412"/>
    </row>
    <row r="195" spans="1:6" x14ac:dyDescent="0.2">
      <c r="A195" s="413" t="s">
        <v>602</v>
      </c>
      <c r="B195" s="401"/>
      <c r="C195" s="402"/>
      <c r="D195" s="402"/>
      <c r="E195" s="402"/>
      <c r="F195" s="402"/>
    </row>
    <row r="196" spans="1:6" x14ac:dyDescent="0.2">
      <c r="A196" s="403" t="s">
        <v>603</v>
      </c>
      <c r="B196" s="406">
        <v>0</v>
      </c>
      <c r="C196" s="407">
        <v>0</v>
      </c>
      <c r="D196" s="407">
        <v>0</v>
      </c>
      <c r="E196" s="407">
        <v>0</v>
      </c>
      <c r="F196" s="407">
        <v>0</v>
      </c>
    </row>
    <row r="197" spans="1:6" x14ac:dyDescent="0.2">
      <c r="A197" s="403" t="s">
        <v>604</v>
      </c>
      <c r="B197" s="406">
        <v>0</v>
      </c>
      <c r="C197" s="407">
        <v>0</v>
      </c>
      <c r="D197" s="407">
        <v>0</v>
      </c>
      <c r="E197" s="407">
        <v>0</v>
      </c>
      <c r="F197" s="407">
        <v>0</v>
      </c>
    </row>
    <row r="198" spans="1:6" x14ac:dyDescent="0.2">
      <c r="A198" s="403" t="s">
        <v>605</v>
      </c>
      <c r="B198" s="406">
        <v>0</v>
      </c>
      <c r="C198" s="407">
        <v>0</v>
      </c>
      <c r="D198" s="407">
        <v>0</v>
      </c>
      <c r="E198" s="407">
        <v>0</v>
      </c>
      <c r="F198" s="407">
        <v>0</v>
      </c>
    </row>
    <row r="199" spans="1:6" x14ac:dyDescent="0.2">
      <c r="A199" s="400"/>
      <c r="B199" s="411"/>
      <c r="C199" s="412"/>
      <c r="D199" s="412"/>
      <c r="E199" s="412"/>
      <c r="F199" s="412"/>
    </row>
    <row r="200" spans="1:6" x14ac:dyDescent="0.2">
      <c r="A200" s="400" t="s">
        <v>606</v>
      </c>
      <c r="B200" s="406">
        <v>0</v>
      </c>
      <c r="C200" s="407">
        <v>0</v>
      </c>
      <c r="D200" s="407">
        <v>0</v>
      </c>
      <c r="E200" s="407">
        <v>0</v>
      </c>
      <c r="F200" s="407">
        <v>0</v>
      </c>
    </row>
    <row r="201" spans="1:6" x14ac:dyDescent="0.2">
      <c r="A201" s="400"/>
      <c r="B201" s="411"/>
      <c r="C201" s="412"/>
      <c r="D201" s="412"/>
      <c r="E201" s="412"/>
      <c r="F201" s="412"/>
    </row>
    <row r="202" spans="1:6" x14ac:dyDescent="0.2">
      <c r="A202" s="400" t="s">
        <v>607</v>
      </c>
      <c r="B202" s="401"/>
      <c r="C202" s="402"/>
      <c r="D202" s="402"/>
      <c r="E202" s="402"/>
      <c r="F202" s="402"/>
    </row>
    <row r="203" spans="1:6" x14ac:dyDescent="0.2">
      <c r="A203" s="403" t="s">
        <v>608</v>
      </c>
      <c r="B203" s="406">
        <v>0</v>
      </c>
      <c r="C203" s="407">
        <v>0</v>
      </c>
      <c r="D203" s="407">
        <v>0</v>
      </c>
      <c r="E203" s="407">
        <v>0</v>
      </c>
      <c r="F203" s="407">
        <v>0</v>
      </c>
    </row>
    <row r="204" spans="1:6" x14ac:dyDescent="0.2">
      <c r="A204" s="403" t="s">
        <v>609</v>
      </c>
      <c r="B204" s="406">
        <v>0</v>
      </c>
      <c r="C204" s="407">
        <v>0</v>
      </c>
      <c r="D204" s="407">
        <v>0</v>
      </c>
      <c r="E204" s="407">
        <v>0</v>
      </c>
      <c r="F204" s="407">
        <v>0</v>
      </c>
    </row>
    <row r="205" spans="1:6" x14ac:dyDescent="0.2">
      <c r="A205" s="403" t="s">
        <v>610</v>
      </c>
      <c r="B205" s="406">
        <v>0</v>
      </c>
      <c r="C205" s="407">
        <v>0</v>
      </c>
      <c r="D205" s="407">
        <v>0</v>
      </c>
      <c r="E205" s="407">
        <v>0</v>
      </c>
      <c r="F205" s="407">
        <v>0</v>
      </c>
    </row>
    <row r="206" spans="1:6" x14ac:dyDescent="0.2">
      <c r="A206" s="400"/>
      <c r="B206" s="411"/>
      <c r="C206" s="412"/>
      <c r="D206" s="412"/>
      <c r="E206" s="412"/>
      <c r="F206" s="412"/>
    </row>
    <row r="207" spans="1:6" x14ac:dyDescent="0.2">
      <c r="A207" s="400" t="s">
        <v>611</v>
      </c>
      <c r="B207" s="401"/>
      <c r="C207" s="402"/>
      <c r="D207" s="402"/>
      <c r="E207" s="402"/>
      <c r="F207" s="402"/>
    </row>
    <row r="208" spans="1:6" x14ac:dyDescent="0.2">
      <c r="A208" s="403" t="s">
        <v>609</v>
      </c>
      <c r="B208" s="406">
        <v>0</v>
      </c>
      <c r="C208" s="407">
        <v>0</v>
      </c>
      <c r="D208" s="407">
        <v>0</v>
      </c>
      <c r="E208" s="407">
        <v>0</v>
      </c>
      <c r="F208" s="407">
        <v>0</v>
      </c>
    </row>
    <row r="209" spans="1:6" x14ac:dyDescent="0.2">
      <c r="A209" s="403" t="s">
        <v>610</v>
      </c>
      <c r="B209" s="406">
        <v>0</v>
      </c>
      <c r="C209" s="407">
        <v>0</v>
      </c>
      <c r="D209" s="407">
        <v>0</v>
      </c>
      <c r="E209" s="407">
        <v>0</v>
      </c>
      <c r="F209" s="407">
        <v>0</v>
      </c>
    </row>
    <row r="210" spans="1:6" x14ac:dyDescent="0.2">
      <c r="A210" s="400"/>
      <c r="B210" s="411"/>
      <c r="C210" s="412"/>
      <c r="D210" s="412"/>
      <c r="E210" s="412"/>
      <c r="F210" s="412"/>
    </row>
    <row r="211" spans="1:6" x14ac:dyDescent="0.2">
      <c r="A211" s="400" t="s">
        <v>612</v>
      </c>
      <c r="B211" s="401">
        <v>0</v>
      </c>
      <c r="C211" s="402">
        <v>0</v>
      </c>
      <c r="D211" s="402">
        <v>0</v>
      </c>
      <c r="E211" s="402">
        <v>0</v>
      </c>
      <c r="F211" s="402">
        <v>0</v>
      </c>
    </row>
    <row r="212" spans="1:6" x14ac:dyDescent="0.2">
      <c r="A212" s="403" t="s">
        <v>609</v>
      </c>
      <c r="B212" s="406">
        <v>0</v>
      </c>
      <c r="C212" s="407">
        <v>0</v>
      </c>
      <c r="D212" s="407">
        <v>0</v>
      </c>
      <c r="E212" s="407">
        <v>0</v>
      </c>
      <c r="F212" s="407">
        <v>0</v>
      </c>
    </row>
    <row r="213" spans="1:6" x14ac:dyDescent="0.2">
      <c r="A213" s="403" t="s">
        <v>610</v>
      </c>
      <c r="B213" s="406">
        <v>0</v>
      </c>
      <c r="C213" s="407">
        <v>0</v>
      </c>
      <c r="D213" s="407">
        <v>0</v>
      </c>
      <c r="E213" s="407">
        <v>0</v>
      </c>
      <c r="F213" s="407">
        <v>0</v>
      </c>
    </row>
    <row r="214" spans="1:6" x14ac:dyDescent="0.2">
      <c r="A214" s="403" t="s">
        <v>613</v>
      </c>
      <c r="B214" s="406">
        <v>0</v>
      </c>
      <c r="C214" s="407">
        <v>0</v>
      </c>
      <c r="D214" s="407">
        <v>0</v>
      </c>
      <c r="E214" s="407">
        <v>0</v>
      </c>
      <c r="F214" s="407">
        <v>0</v>
      </c>
    </row>
    <row r="215" spans="1:6" x14ac:dyDescent="0.2">
      <c r="A215" s="400"/>
      <c r="B215" s="411"/>
      <c r="C215" s="412"/>
      <c r="D215" s="412"/>
      <c r="E215" s="412"/>
      <c r="F215" s="412"/>
    </row>
    <row r="216" spans="1:6" x14ac:dyDescent="0.2">
      <c r="A216" s="400" t="s">
        <v>614</v>
      </c>
      <c r="B216" s="401">
        <v>0</v>
      </c>
      <c r="C216" s="402">
        <v>0</v>
      </c>
      <c r="D216" s="402">
        <v>0</v>
      </c>
      <c r="E216" s="402">
        <v>0</v>
      </c>
      <c r="F216" s="402">
        <v>0</v>
      </c>
    </row>
    <row r="217" spans="1:6" x14ac:dyDescent="0.2">
      <c r="A217" s="403" t="s">
        <v>609</v>
      </c>
      <c r="B217" s="406">
        <v>0</v>
      </c>
      <c r="C217" s="407">
        <v>0</v>
      </c>
      <c r="D217" s="407">
        <v>0</v>
      </c>
      <c r="E217" s="407">
        <v>0</v>
      </c>
      <c r="F217" s="407">
        <v>0</v>
      </c>
    </row>
    <row r="218" spans="1:6" x14ac:dyDescent="0.2">
      <c r="A218" s="403" t="s">
        <v>610</v>
      </c>
      <c r="B218" s="406">
        <v>0</v>
      </c>
      <c r="C218" s="407">
        <v>0</v>
      </c>
      <c r="D218" s="407">
        <v>0</v>
      </c>
      <c r="E218" s="407">
        <v>0</v>
      </c>
      <c r="F218" s="407">
        <v>0</v>
      </c>
    </row>
    <row r="219" spans="1:6" x14ac:dyDescent="0.2">
      <c r="A219" s="400"/>
      <c r="B219" s="411"/>
      <c r="C219" s="412"/>
      <c r="D219" s="412"/>
      <c r="E219" s="412"/>
      <c r="F219" s="412"/>
    </row>
    <row r="220" spans="1:6" x14ac:dyDescent="0.2">
      <c r="A220" s="400" t="s">
        <v>615</v>
      </c>
      <c r="B220" s="401"/>
      <c r="C220" s="402"/>
      <c r="D220" s="402"/>
      <c r="E220" s="402"/>
      <c r="F220" s="402"/>
    </row>
    <row r="221" spans="1:6" x14ac:dyDescent="0.2">
      <c r="A221" s="403" t="s">
        <v>616</v>
      </c>
      <c r="B221" s="404" t="s">
        <v>581</v>
      </c>
      <c r="C221" s="405" t="s">
        <v>582</v>
      </c>
      <c r="D221" s="405" t="s">
        <v>582</v>
      </c>
      <c r="E221" s="405" t="s">
        <v>582</v>
      </c>
      <c r="F221" s="405" t="s">
        <v>582</v>
      </c>
    </row>
    <row r="222" spans="1:6" x14ac:dyDescent="0.2">
      <c r="A222" s="403" t="s">
        <v>617</v>
      </c>
      <c r="B222" s="414">
        <v>0</v>
      </c>
      <c r="C222" s="415">
        <v>0</v>
      </c>
      <c r="D222" s="415">
        <v>0</v>
      </c>
      <c r="E222" s="415">
        <v>0</v>
      </c>
      <c r="F222" s="415">
        <v>0</v>
      </c>
    </row>
    <row r="223" spans="1:6" x14ac:dyDescent="0.2">
      <c r="A223" s="400"/>
      <c r="B223" s="411"/>
      <c r="C223" s="412"/>
      <c r="D223" s="412"/>
      <c r="E223" s="412"/>
      <c r="F223" s="412"/>
    </row>
    <row r="224" spans="1:6" x14ac:dyDescent="0.2">
      <c r="A224" s="400" t="s">
        <v>618</v>
      </c>
      <c r="B224" s="401"/>
      <c r="C224" s="402"/>
      <c r="D224" s="402"/>
      <c r="E224" s="402"/>
      <c r="F224" s="402"/>
    </row>
    <row r="225" spans="1:6" x14ac:dyDescent="0.2">
      <c r="A225" s="403" t="s">
        <v>619</v>
      </c>
      <c r="B225" s="404" t="s">
        <v>581</v>
      </c>
      <c r="C225" s="405" t="s">
        <v>582</v>
      </c>
      <c r="D225" s="405" t="s">
        <v>582</v>
      </c>
      <c r="E225" s="405" t="s">
        <v>582</v>
      </c>
      <c r="F225" s="405" t="s">
        <v>582</v>
      </c>
    </row>
    <row r="226" spans="1:6" ht="12.75" thickBot="1" x14ac:dyDescent="0.25">
      <c r="A226" s="416" t="s">
        <v>620</v>
      </c>
      <c r="B226" s="417" t="s">
        <v>581</v>
      </c>
      <c r="C226" s="418" t="s">
        <v>582</v>
      </c>
      <c r="D226" s="418" t="s">
        <v>582</v>
      </c>
      <c r="E226" s="418" t="s">
        <v>582</v>
      </c>
      <c r="F226" s="418" t="s">
        <v>582</v>
      </c>
    </row>
    <row r="227" spans="1:6" x14ac:dyDescent="0.2">
      <c r="A227" s="539" t="s">
        <v>621</v>
      </c>
      <c r="B227" s="539"/>
      <c r="C227" s="539"/>
      <c r="D227" s="539"/>
      <c r="E227" s="539"/>
      <c r="F227" s="539"/>
    </row>
  </sheetData>
  <mergeCells count="35">
    <mergeCell ref="A161:F161"/>
    <mergeCell ref="A162:F162"/>
    <mergeCell ref="A163:F163"/>
    <mergeCell ref="A227:F227"/>
    <mergeCell ref="A122:G122"/>
    <mergeCell ref="A123:A124"/>
    <mergeCell ref="A125:A126"/>
    <mergeCell ref="A158:F158"/>
    <mergeCell ref="A159:F159"/>
    <mergeCell ref="A160:F160"/>
    <mergeCell ref="A121:G121"/>
    <mergeCell ref="A42:G42"/>
    <mergeCell ref="A43:G43"/>
    <mergeCell ref="A44:G44"/>
    <mergeCell ref="A45:G45"/>
    <mergeCell ref="C46:C47"/>
    <mergeCell ref="D46:D47"/>
    <mergeCell ref="E46:E47"/>
    <mergeCell ref="F46:F47"/>
    <mergeCell ref="G46:G47"/>
    <mergeCell ref="A81:G81"/>
    <mergeCell ref="A82:G82"/>
    <mergeCell ref="A83:G83"/>
    <mergeCell ref="A84:A85"/>
    <mergeCell ref="A120:G120"/>
    <mergeCell ref="A1:G1"/>
    <mergeCell ref="A2:G2"/>
    <mergeCell ref="A3:G3"/>
    <mergeCell ref="A4:G4"/>
    <mergeCell ref="A5:A7"/>
    <mergeCell ref="C5:C6"/>
    <mergeCell ref="D5:D6"/>
    <mergeCell ref="E5:E6"/>
    <mergeCell ref="F5:F6"/>
    <mergeCell ref="G5:G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="110" zoomScaleNormal="110" workbookViewId="0">
      <selection activeCell="G14" sqref="G14"/>
    </sheetView>
  </sheetViews>
  <sheetFormatPr baseColWidth="10" defaultRowHeight="15" x14ac:dyDescent="0.25"/>
  <cols>
    <col min="1" max="1" width="2.28515625" customWidth="1"/>
    <col min="2" max="2" width="44.140625" customWidth="1"/>
    <col min="3" max="6" width="14.7109375" customWidth="1"/>
    <col min="7" max="7" width="14.42578125" customWidth="1"/>
    <col min="8" max="8" width="15" customWidth="1"/>
    <col min="9" max="9" width="15.42578125" customWidth="1"/>
    <col min="10" max="10" width="2.5703125" customWidth="1"/>
  </cols>
  <sheetData>
    <row r="1" spans="1:9" ht="13.5" customHeight="1" x14ac:dyDescent="0.25">
      <c r="A1" s="127"/>
      <c r="B1" s="128"/>
      <c r="C1" s="128"/>
      <c r="D1" s="237"/>
      <c r="E1" s="238" t="s">
        <v>430</v>
      </c>
      <c r="F1" s="129"/>
      <c r="G1" s="129"/>
      <c r="H1" s="129"/>
      <c r="I1" s="130"/>
    </row>
    <row r="2" spans="1:9" ht="13.5" customHeight="1" x14ac:dyDescent="0.25">
      <c r="A2" s="112"/>
      <c r="B2" s="113"/>
      <c r="C2" s="177"/>
      <c r="D2" s="178"/>
      <c r="E2" s="179" t="s">
        <v>415</v>
      </c>
      <c r="F2" s="177"/>
      <c r="G2" s="177"/>
      <c r="H2" s="113"/>
      <c r="I2" s="114"/>
    </row>
    <row r="3" spans="1:9" ht="13.5" customHeight="1" x14ac:dyDescent="0.25">
      <c r="A3" s="112"/>
      <c r="B3" s="113"/>
      <c r="C3" s="177"/>
      <c r="D3" s="178"/>
      <c r="E3" s="180" t="s">
        <v>446</v>
      </c>
      <c r="F3" s="177"/>
      <c r="G3" s="177"/>
      <c r="H3" s="113"/>
      <c r="I3" s="114"/>
    </row>
    <row r="4" spans="1:9" ht="13.5" customHeight="1" thickBot="1" x14ac:dyDescent="0.3">
      <c r="A4" s="146"/>
      <c r="B4" s="147"/>
      <c r="C4" s="155"/>
      <c r="D4" s="181"/>
      <c r="E4" s="155" t="s">
        <v>0</v>
      </c>
      <c r="F4" s="155"/>
      <c r="G4" s="155"/>
      <c r="H4" s="147"/>
      <c r="I4" s="143"/>
    </row>
    <row r="5" spans="1:9" ht="24" customHeight="1" x14ac:dyDescent="0.25">
      <c r="A5" s="438" t="s">
        <v>119</v>
      </c>
      <c r="B5" s="439"/>
      <c r="C5" s="422" t="s">
        <v>447</v>
      </c>
      <c r="D5" s="420" t="s">
        <v>120</v>
      </c>
      <c r="E5" s="420" t="s">
        <v>121</v>
      </c>
      <c r="F5" s="420" t="s">
        <v>122</v>
      </c>
      <c r="G5" s="422" t="s">
        <v>440</v>
      </c>
      <c r="H5" s="420" t="s">
        <v>123</v>
      </c>
      <c r="I5" s="420" t="s">
        <v>124</v>
      </c>
    </row>
    <row r="6" spans="1:9" ht="39.75" customHeight="1" x14ac:dyDescent="0.25">
      <c r="A6" s="440"/>
      <c r="B6" s="441"/>
      <c r="C6" s="421"/>
      <c r="D6" s="421"/>
      <c r="E6" s="421"/>
      <c r="F6" s="421"/>
      <c r="G6" s="421"/>
      <c r="H6" s="421"/>
      <c r="I6" s="421"/>
    </row>
    <row r="7" spans="1:9" x14ac:dyDescent="0.25">
      <c r="A7" s="431" t="s">
        <v>125</v>
      </c>
      <c r="B7" s="432"/>
      <c r="C7" s="166">
        <f>+C8+C12</f>
        <v>0</v>
      </c>
      <c r="D7" s="166">
        <f t="shared" ref="D7:I7" si="0">+D8+D12</f>
        <v>0</v>
      </c>
      <c r="E7" s="166">
        <f t="shared" si="0"/>
        <v>0</v>
      </c>
      <c r="F7" s="166">
        <f t="shared" si="0"/>
        <v>0</v>
      </c>
      <c r="G7" s="166">
        <f t="shared" ref="G7:G26" si="1">+C7+D7+E7+F7</f>
        <v>0</v>
      </c>
      <c r="H7" s="166">
        <f t="shared" si="0"/>
        <v>0</v>
      </c>
      <c r="I7" s="166">
        <f t="shared" si="0"/>
        <v>0</v>
      </c>
    </row>
    <row r="8" spans="1:9" x14ac:dyDescent="0.25">
      <c r="A8" s="431" t="s">
        <v>126</v>
      </c>
      <c r="B8" s="432"/>
      <c r="C8" s="166">
        <f>+C9+C10+C11</f>
        <v>0</v>
      </c>
      <c r="D8" s="166">
        <f t="shared" ref="D8:I8" si="2">+D9+D10+D11</f>
        <v>0</v>
      </c>
      <c r="E8" s="166">
        <f t="shared" si="2"/>
        <v>0</v>
      </c>
      <c r="F8" s="166">
        <f t="shared" si="2"/>
        <v>0</v>
      </c>
      <c r="G8" s="166">
        <f t="shared" si="1"/>
        <v>0</v>
      </c>
      <c r="H8" s="166">
        <f t="shared" si="2"/>
        <v>0</v>
      </c>
      <c r="I8" s="166">
        <f t="shared" si="2"/>
        <v>0</v>
      </c>
    </row>
    <row r="9" spans="1:9" x14ac:dyDescent="0.25">
      <c r="A9" s="167"/>
      <c r="B9" s="168" t="s">
        <v>127</v>
      </c>
      <c r="C9" s="169">
        <v>0</v>
      </c>
      <c r="D9" s="169">
        <v>0</v>
      </c>
      <c r="E9" s="169">
        <v>0</v>
      </c>
      <c r="F9" s="169">
        <v>0</v>
      </c>
      <c r="G9" s="169">
        <f t="shared" si="1"/>
        <v>0</v>
      </c>
      <c r="H9" s="169">
        <f t="shared" ref="H9:H11" si="3">+D9+E9+F9+G9</f>
        <v>0</v>
      </c>
      <c r="I9" s="169">
        <f t="shared" ref="I9:I11" si="4">+E9+F9+G9+H9</f>
        <v>0</v>
      </c>
    </row>
    <row r="10" spans="1:9" x14ac:dyDescent="0.25">
      <c r="A10" s="170"/>
      <c r="B10" s="168" t="s">
        <v>128</v>
      </c>
      <c r="C10" s="169">
        <v>0</v>
      </c>
      <c r="D10" s="169">
        <v>0</v>
      </c>
      <c r="E10" s="169">
        <v>0</v>
      </c>
      <c r="F10" s="169">
        <v>0</v>
      </c>
      <c r="G10" s="169">
        <f t="shared" si="1"/>
        <v>0</v>
      </c>
      <c r="H10" s="169">
        <f t="shared" si="3"/>
        <v>0</v>
      </c>
      <c r="I10" s="169">
        <f t="shared" si="4"/>
        <v>0</v>
      </c>
    </row>
    <row r="11" spans="1:9" x14ac:dyDescent="0.25">
      <c r="A11" s="170"/>
      <c r="B11" s="168" t="s">
        <v>129</v>
      </c>
      <c r="C11" s="169">
        <v>0</v>
      </c>
      <c r="D11" s="169">
        <v>0</v>
      </c>
      <c r="E11" s="169">
        <v>0</v>
      </c>
      <c r="F11" s="169">
        <v>0</v>
      </c>
      <c r="G11" s="169">
        <f t="shared" si="1"/>
        <v>0</v>
      </c>
      <c r="H11" s="169">
        <f t="shared" si="3"/>
        <v>0</v>
      </c>
      <c r="I11" s="169">
        <f t="shared" si="4"/>
        <v>0</v>
      </c>
    </row>
    <row r="12" spans="1:9" x14ac:dyDescent="0.25">
      <c r="A12" s="431" t="s">
        <v>130</v>
      </c>
      <c r="B12" s="432"/>
      <c r="C12" s="166">
        <f>+C13+C14+C15</f>
        <v>0</v>
      </c>
      <c r="D12" s="166">
        <f t="shared" ref="D12:I12" si="5">+D13+D14+D15</f>
        <v>0</v>
      </c>
      <c r="E12" s="166">
        <f t="shared" si="5"/>
        <v>0</v>
      </c>
      <c r="F12" s="166">
        <f t="shared" si="5"/>
        <v>0</v>
      </c>
      <c r="G12" s="166">
        <f t="shared" si="1"/>
        <v>0</v>
      </c>
      <c r="H12" s="166">
        <f t="shared" si="5"/>
        <v>0</v>
      </c>
      <c r="I12" s="166">
        <f t="shared" si="5"/>
        <v>0</v>
      </c>
    </row>
    <row r="13" spans="1:9" x14ac:dyDescent="0.25">
      <c r="A13" s="167"/>
      <c r="B13" s="168" t="s">
        <v>131</v>
      </c>
      <c r="C13" s="169">
        <v>0</v>
      </c>
      <c r="D13" s="169">
        <v>0</v>
      </c>
      <c r="E13" s="169">
        <v>0</v>
      </c>
      <c r="F13" s="169">
        <v>0</v>
      </c>
      <c r="G13" s="169">
        <f t="shared" si="1"/>
        <v>0</v>
      </c>
      <c r="H13" s="169">
        <f t="shared" ref="H13:H15" si="6">+D13+E13+F13+G13</f>
        <v>0</v>
      </c>
      <c r="I13" s="169">
        <f t="shared" ref="I13:I15" si="7">+E13+F13+G13+H13</f>
        <v>0</v>
      </c>
    </row>
    <row r="14" spans="1:9" x14ac:dyDescent="0.25">
      <c r="A14" s="170"/>
      <c r="B14" s="168" t="s">
        <v>132</v>
      </c>
      <c r="C14" s="169">
        <v>0</v>
      </c>
      <c r="D14" s="169">
        <v>0</v>
      </c>
      <c r="E14" s="169">
        <v>0</v>
      </c>
      <c r="F14" s="169">
        <v>0</v>
      </c>
      <c r="G14" s="169">
        <f t="shared" si="1"/>
        <v>0</v>
      </c>
      <c r="H14" s="169">
        <f t="shared" si="6"/>
        <v>0</v>
      </c>
      <c r="I14" s="169">
        <f t="shared" si="7"/>
        <v>0</v>
      </c>
    </row>
    <row r="15" spans="1:9" x14ac:dyDescent="0.25">
      <c r="A15" s="170"/>
      <c r="B15" s="168" t="s">
        <v>133</v>
      </c>
      <c r="C15" s="169">
        <v>0</v>
      </c>
      <c r="D15" s="169">
        <v>0</v>
      </c>
      <c r="E15" s="169">
        <v>0</v>
      </c>
      <c r="F15" s="169">
        <v>0</v>
      </c>
      <c r="G15" s="169">
        <f t="shared" si="1"/>
        <v>0</v>
      </c>
      <c r="H15" s="169">
        <f t="shared" si="6"/>
        <v>0</v>
      </c>
      <c r="I15" s="169">
        <f t="shared" si="7"/>
        <v>0</v>
      </c>
    </row>
    <row r="16" spans="1:9" ht="15" customHeight="1" x14ac:dyDescent="0.25">
      <c r="A16" s="431" t="s">
        <v>134</v>
      </c>
      <c r="B16" s="432"/>
      <c r="C16" s="166">
        <v>3206543.5699999928</v>
      </c>
      <c r="D16" s="298"/>
      <c r="E16" s="298"/>
      <c r="F16" s="298"/>
      <c r="G16" s="166">
        <v>2635630.88</v>
      </c>
      <c r="H16" s="299"/>
      <c r="I16" s="299"/>
    </row>
    <row r="17" spans="1:11" ht="21" customHeight="1" x14ac:dyDescent="0.25">
      <c r="A17" s="431" t="s">
        <v>135</v>
      </c>
      <c r="B17" s="432"/>
      <c r="C17" s="189">
        <f>+C7+C16</f>
        <v>3206543.5699999928</v>
      </c>
      <c r="D17" s="189">
        <f>+D7+D16</f>
        <v>0</v>
      </c>
      <c r="E17" s="189">
        <f>+E7+E16</f>
        <v>0</v>
      </c>
      <c r="F17" s="189">
        <f>+F7+F16</f>
        <v>0</v>
      </c>
      <c r="G17" s="189">
        <f>+G7+G16</f>
        <v>2635630.88</v>
      </c>
      <c r="H17" s="189">
        <f>SUM(H16)</f>
        <v>0</v>
      </c>
      <c r="I17" s="189">
        <f>SUM(I16)</f>
        <v>0</v>
      </c>
    </row>
    <row r="18" spans="1:11" ht="16.5" customHeight="1" x14ac:dyDescent="0.25">
      <c r="A18" s="431" t="s">
        <v>143</v>
      </c>
      <c r="B18" s="432"/>
      <c r="C18" s="166">
        <f>SUM(C19:C21)</f>
        <v>0</v>
      </c>
      <c r="D18" s="166">
        <f t="shared" ref="D18:I18" si="8">SUM(D19:D21)</f>
        <v>0</v>
      </c>
      <c r="E18" s="166">
        <f t="shared" si="8"/>
        <v>0</v>
      </c>
      <c r="F18" s="166">
        <f t="shared" si="8"/>
        <v>0</v>
      </c>
      <c r="G18" s="166">
        <f t="shared" si="1"/>
        <v>0</v>
      </c>
      <c r="H18" s="166">
        <f t="shared" si="8"/>
        <v>0</v>
      </c>
      <c r="I18" s="166">
        <f t="shared" si="8"/>
        <v>0</v>
      </c>
      <c r="K18" s="241"/>
    </row>
    <row r="19" spans="1:11" x14ac:dyDescent="0.25">
      <c r="A19" s="433" t="s">
        <v>136</v>
      </c>
      <c r="B19" s="434"/>
      <c r="C19" s="169">
        <v>0</v>
      </c>
      <c r="D19" s="169">
        <v>0</v>
      </c>
      <c r="E19" s="169">
        <v>0</v>
      </c>
      <c r="F19" s="169">
        <v>0</v>
      </c>
      <c r="G19" s="169">
        <f t="shared" si="1"/>
        <v>0</v>
      </c>
      <c r="H19" s="169">
        <f t="shared" ref="H19:H22" si="9">+D19+E19+F19+G19</f>
        <v>0</v>
      </c>
      <c r="I19" s="169">
        <f t="shared" ref="I19:I22" si="10">+E19+F19+G19+H19</f>
        <v>0</v>
      </c>
    </row>
    <row r="20" spans="1:11" x14ac:dyDescent="0.25">
      <c r="A20" s="433" t="s">
        <v>137</v>
      </c>
      <c r="B20" s="434"/>
      <c r="C20" s="169">
        <v>0</v>
      </c>
      <c r="D20" s="169">
        <v>0</v>
      </c>
      <c r="E20" s="169">
        <v>0</v>
      </c>
      <c r="F20" s="169">
        <v>0</v>
      </c>
      <c r="G20" s="169">
        <f t="shared" si="1"/>
        <v>0</v>
      </c>
      <c r="H20" s="169">
        <f t="shared" si="9"/>
        <v>0</v>
      </c>
      <c r="I20" s="169">
        <f t="shared" si="10"/>
        <v>0</v>
      </c>
    </row>
    <row r="21" spans="1:11" x14ac:dyDescent="0.25">
      <c r="A21" s="433" t="s">
        <v>138</v>
      </c>
      <c r="B21" s="434"/>
      <c r="C21" s="169">
        <v>0</v>
      </c>
      <c r="D21" s="169">
        <v>0</v>
      </c>
      <c r="E21" s="169">
        <v>0</v>
      </c>
      <c r="F21" s="169">
        <v>0</v>
      </c>
      <c r="G21" s="169">
        <f t="shared" si="1"/>
        <v>0</v>
      </c>
      <c r="H21" s="169">
        <f t="shared" si="9"/>
        <v>0</v>
      </c>
      <c r="I21" s="169">
        <f t="shared" si="10"/>
        <v>0</v>
      </c>
    </row>
    <row r="22" spans="1:11" ht="12.75" customHeight="1" x14ac:dyDescent="0.25">
      <c r="A22" s="425"/>
      <c r="B22" s="426"/>
      <c r="C22" s="169">
        <v>0</v>
      </c>
      <c r="D22" s="169">
        <v>0</v>
      </c>
      <c r="E22" s="169">
        <v>0</v>
      </c>
      <c r="F22" s="169">
        <v>0</v>
      </c>
      <c r="G22" s="169">
        <f t="shared" si="1"/>
        <v>0</v>
      </c>
      <c r="H22" s="169">
        <f t="shared" si="9"/>
        <v>0</v>
      </c>
      <c r="I22" s="169">
        <f t="shared" si="10"/>
        <v>0</v>
      </c>
    </row>
    <row r="23" spans="1:11" ht="23.25" customHeight="1" x14ac:dyDescent="0.25">
      <c r="A23" s="431" t="s">
        <v>139</v>
      </c>
      <c r="B23" s="432"/>
      <c r="C23" s="166">
        <f>SUM(C24:C26)</f>
        <v>0</v>
      </c>
      <c r="D23" s="166">
        <f t="shared" ref="D23:I23" si="11">SUM(D24:D26)</f>
        <v>0</v>
      </c>
      <c r="E23" s="166">
        <f t="shared" si="11"/>
        <v>0</v>
      </c>
      <c r="F23" s="166">
        <f t="shared" si="11"/>
        <v>0</v>
      </c>
      <c r="G23" s="166">
        <f t="shared" si="1"/>
        <v>0</v>
      </c>
      <c r="H23" s="166">
        <f t="shared" si="11"/>
        <v>0</v>
      </c>
      <c r="I23" s="166">
        <f t="shared" si="11"/>
        <v>0</v>
      </c>
    </row>
    <row r="24" spans="1:11" x14ac:dyDescent="0.25">
      <c r="A24" s="433" t="s">
        <v>140</v>
      </c>
      <c r="B24" s="434"/>
      <c r="C24" s="169">
        <v>0</v>
      </c>
      <c r="D24" s="169">
        <v>0</v>
      </c>
      <c r="E24" s="169">
        <v>0</v>
      </c>
      <c r="F24" s="169">
        <v>0</v>
      </c>
      <c r="G24" s="169">
        <f t="shared" si="1"/>
        <v>0</v>
      </c>
      <c r="H24" s="169">
        <f t="shared" ref="H24:H26" si="12">+D24+E24+F24+G24</f>
        <v>0</v>
      </c>
      <c r="I24" s="169">
        <f t="shared" ref="I24:I26" si="13">+E24+F24+G24+H24</f>
        <v>0</v>
      </c>
    </row>
    <row r="25" spans="1:11" x14ac:dyDescent="0.25">
      <c r="A25" s="433" t="s">
        <v>141</v>
      </c>
      <c r="B25" s="434"/>
      <c r="C25" s="169">
        <v>0</v>
      </c>
      <c r="D25" s="169">
        <v>0</v>
      </c>
      <c r="E25" s="169">
        <v>0</v>
      </c>
      <c r="F25" s="169">
        <v>0</v>
      </c>
      <c r="G25" s="169">
        <f t="shared" si="1"/>
        <v>0</v>
      </c>
      <c r="H25" s="169">
        <f t="shared" si="12"/>
        <v>0</v>
      </c>
      <c r="I25" s="169">
        <f t="shared" si="13"/>
        <v>0</v>
      </c>
    </row>
    <row r="26" spans="1:11" ht="15.75" thickBot="1" x14ac:dyDescent="0.3">
      <c r="A26" s="435" t="s">
        <v>142</v>
      </c>
      <c r="B26" s="436"/>
      <c r="C26" s="171">
        <v>0</v>
      </c>
      <c r="D26" s="171">
        <v>0</v>
      </c>
      <c r="E26" s="171">
        <v>0</v>
      </c>
      <c r="F26" s="171">
        <v>0</v>
      </c>
      <c r="G26" s="171">
        <f t="shared" si="1"/>
        <v>0</v>
      </c>
      <c r="H26" s="171">
        <f t="shared" si="12"/>
        <v>0</v>
      </c>
      <c r="I26" s="171">
        <f t="shared" si="13"/>
        <v>0</v>
      </c>
    </row>
    <row r="27" spans="1:11" ht="15.75" thickBot="1" x14ac:dyDescent="0.3">
      <c r="A27" s="120"/>
      <c r="B27" s="120"/>
      <c r="C27" s="120"/>
      <c r="D27" s="120"/>
      <c r="E27" s="120"/>
      <c r="F27" s="120"/>
      <c r="G27" s="120"/>
      <c r="H27" s="120"/>
      <c r="I27" s="120"/>
    </row>
    <row r="28" spans="1:11" x14ac:dyDescent="0.25">
      <c r="A28" s="120"/>
      <c r="B28" s="427" t="s">
        <v>144</v>
      </c>
      <c r="C28" s="172" t="s">
        <v>145</v>
      </c>
      <c r="D28" s="172" t="s">
        <v>147</v>
      </c>
      <c r="E28" s="172" t="s">
        <v>150</v>
      </c>
      <c r="F28" s="422" t="s">
        <v>152</v>
      </c>
      <c r="G28" s="172" t="s">
        <v>153</v>
      </c>
      <c r="H28" s="120"/>
      <c r="I28" s="120"/>
    </row>
    <row r="29" spans="1:11" x14ac:dyDescent="0.25">
      <c r="A29" s="120"/>
      <c r="B29" s="428"/>
      <c r="C29" s="154" t="s">
        <v>146</v>
      </c>
      <c r="D29" s="154" t="s">
        <v>148</v>
      </c>
      <c r="E29" s="154" t="s">
        <v>151</v>
      </c>
      <c r="F29" s="420"/>
      <c r="G29" s="154" t="s">
        <v>154</v>
      </c>
      <c r="H29" s="120"/>
      <c r="I29" s="120"/>
    </row>
    <row r="30" spans="1:11" ht="15.75" thickBot="1" x14ac:dyDescent="0.3">
      <c r="A30" s="120"/>
      <c r="B30" s="429"/>
      <c r="C30" s="173"/>
      <c r="D30" s="156" t="s">
        <v>149</v>
      </c>
      <c r="E30" s="173"/>
      <c r="F30" s="430"/>
      <c r="G30" s="173"/>
      <c r="H30" s="120"/>
      <c r="I30" s="120"/>
    </row>
    <row r="31" spans="1:11" x14ac:dyDescent="0.25">
      <c r="A31" s="120"/>
      <c r="B31" s="174" t="s">
        <v>155</v>
      </c>
      <c r="C31" s="166">
        <f>SUM(C32:C34)</f>
        <v>0</v>
      </c>
      <c r="D31" s="166">
        <f t="shared" ref="D31:G31" si="14">SUM(D32:D34)</f>
        <v>0</v>
      </c>
      <c r="E31" s="166">
        <f t="shared" si="14"/>
        <v>0</v>
      </c>
      <c r="F31" s="166">
        <f t="shared" si="14"/>
        <v>0</v>
      </c>
      <c r="G31" s="166">
        <f t="shared" si="14"/>
        <v>0</v>
      </c>
      <c r="H31" s="120"/>
      <c r="I31" s="120"/>
    </row>
    <row r="32" spans="1:11" x14ac:dyDescent="0.25">
      <c r="A32" s="120"/>
      <c r="B32" s="153" t="s">
        <v>156</v>
      </c>
      <c r="C32" s="169">
        <v>0</v>
      </c>
      <c r="D32" s="169">
        <v>0</v>
      </c>
      <c r="E32" s="169">
        <v>0</v>
      </c>
      <c r="F32" s="169">
        <v>0</v>
      </c>
      <c r="G32" s="169">
        <v>0</v>
      </c>
      <c r="H32" s="120"/>
      <c r="I32" s="120"/>
    </row>
    <row r="33" spans="1:11" x14ac:dyDescent="0.25">
      <c r="A33" s="120"/>
      <c r="B33" s="153" t="s">
        <v>157</v>
      </c>
      <c r="C33" s="169">
        <v>0</v>
      </c>
      <c r="D33" s="169">
        <v>0</v>
      </c>
      <c r="E33" s="169">
        <v>0</v>
      </c>
      <c r="F33" s="169">
        <v>0</v>
      </c>
      <c r="G33" s="169">
        <v>0</v>
      </c>
      <c r="H33" s="120"/>
      <c r="I33" s="120"/>
    </row>
    <row r="34" spans="1:11" ht="15.75" thickBot="1" x14ac:dyDescent="0.3">
      <c r="A34" s="120"/>
      <c r="B34" s="175" t="s">
        <v>158</v>
      </c>
      <c r="C34" s="176">
        <v>0</v>
      </c>
      <c r="D34" s="171">
        <v>0</v>
      </c>
      <c r="E34" s="171">
        <v>0</v>
      </c>
      <c r="F34" s="171">
        <v>0</v>
      </c>
      <c r="G34" s="176">
        <v>0</v>
      </c>
      <c r="H34" s="120"/>
      <c r="I34" s="120"/>
    </row>
    <row r="35" spans="1:11" x14ac:dyDescent="0.25">
      <c r="A35" s="115"/>
      <c r="B35" s="115"/>
      <c r="C35" s="115"/>
      <c r="D35" s="115"/>
      <c r="E35" s="115"/>
      <c r="F35" s="115"/>
      <c r="G35" s="115"/>
      <c r="H35" s="115"/>
      <c r="I35" s="115"/>
    </row>
    <row r="36" spans="1:11" x14ac:dyDescent="0.25">
      <c r="A36" s="115"/>
      <c r="B36" s="120"/>
      <c r="C36" s="120"/>
      <c r="D36" s="120"/>
      <c r="E36" s="120"/>
      <c r="F36" s="120"/>
      <c r="G36" s="120"/>
      <c r="H36" s="120"/>
      <c r="I36" s="120"/>
      <c r="J36" s="12"/>
      <c r="K36" s="12"/>
    </row>
    <row r="37" spans="1:11" ht="44.25" customHeight="1" x14ac:dyDescent="0.25"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x14ac:dyDescent="0.25">
      <c r="B38" s="123"/>
      <c r="C38" s="123"/>
      <c r="D38" s="123"/>
      <c r="E38" s="123"/>
      <c r="F38" s="123"/>
      <c r="G38" s="123"/>
      <c r="H38" s="123"/>
      <c r="I38" s="124"/>
      <c r="J38" s="123"/>
      <c r="K38" s="117"/>
    </row>
    <row r="39" spans="1:11" s="115" customFormat="1" ht="12" x14ac:dyDescent="0.2">
      <c r="B39" s="242" t="s">
        <v>419</v>
      </c>
      <c r="C39" s="126"/>
      <c r="D39" s="243"/>
      <c r="E39" s="242" t="s">
        <v>434</v>
      </c>
      <c r="F39" s="242"/>
      <c r="G39" s="125"/>
      <c r="H39" s="437" t="s">
        <v>432</v>
      </c>
      <c r="I39" s="437"/>
      <c r="J39" s="437"/>
      <c r="K39" s="119"/>
    </row>
    <row r="40" spans="1:11" s="115" customFormat="1" ht="12.75" customHeight="1" x14ac:dyDescent="0.2">
      <c r="B40" s="242" t="s">
        <v>420</v>
      </c>
      <c r="C40" s="126"/>
      <c r="D40" s="243"/>
      <c r="E40" s="242" t="s">
        <v>431</v>
      </c>
      <c r="F40" s="242"/>
      <c r="G40" s="125"/>
      <c r="H40" s="437" t="s">
        <v>433</v>
      </c>
      <c r="I40" s="437"/>
      <c r="J40" s="437"/>
      <c r="K40" s="119"/>
    </row>
    <row r="41" spans="1:11" s="115" customFormat="1" ht="12" x14ac:dyDescent="0.2">
      <c r="B41" s="119"/>
      <c r="C41" s="119"/>
      <c r="D41" s="244"/>
      <c r="E41" s="122"/>
      <c r="F41" s="122"/>
      <c r="G41" s="118"/>
      <c r="H41" s="244"/>
      <c r="I41" s="245"/>
      <c r="J41" s="244"/>
      <c r="K41" s="119"/>
    </row>
    <row r="42" spans="1:11" x14ac:dyDescent="0.25">
      <c r="B42" s="121"/>
      <c r="C42" s="121"/>
      <c r="D42" s="121"/>
      <c r="E42" s="122"/>
      <c r="F42" s="122"/>
      <c r="G42" s="122"/>
      <c r="H42" s="121"/>
      <c r="I42" s="12"/>
      <c r="J42" s="121"/>
      <c r="K42" s="121"/>
    </row>
    <row r="43" spans="1:11" x14ac:dyDescent="0.25">
      <c r="B43" s="140"/>
      <c r="C43" s="121"/>
      <c r="D43" s="132"/>
      <c r="E43" s="122"/>
      <c r="F43" s="122"/>
      <c r="G43" s="122"/>
      <c r="H43" s="132"/>
      <c r="I43" s="12"/>
      <c r="J43" s="132"/>
      <c r="K43" s="132"/>
    </row>
    <row r="44" spans="1:11" ht="3" customHeight="1" x14ac:dyDescent="0.25">
      <c r="B44" s="140"/>
      <c r="C44" s="121"/>
      <c r="D44" s="121"/>
      <c r="E44" s="122"/>
      <c r="F44" s="122"/>
      <c r="G44" s="122"/>
      <c r="H44" s="121"/>
      <c r="I44" s="12"/>
      <c r="J44" s="121"/>
      <c r="K44" s="121"/>
    </row>
    <row r="45" spans="1:11" ht="8.25" hidden="1" customHeight="1" x14ac:dyDescent="0.25">
      <c r="B45" s="121"/>
      <c r="C45" s="121"/>
      <c r="D45" s="121"/>
      <c r="E45" s="122"/>
      <c r="F45" s="122"/>
      <c r="G45" s="122"/>
      <c r="H45" s="121"/>
      <c r="I45" s="12"/>
      <c r="J45" s="121"/>
      <c r="K45" s="121"/>
    </row>
    <row r="46" spans="1:11" ht="29.25" customHeight="1" x14ac:dyDescent="0.25">
      <c r="B46" s="423"/>
      <c r="C46" s="423"/>
      <c r="D46" s="423"/>
      <c r="E46" s="423"/>
      <c r="F46" s="423"/>
      <c r="G46" s="423"/>
      <c r="H46" s="423"/>
      <c r="I46" s="423"/>
      <c r="J46" s="12"/>
      <c r="K46" s="12"/>
    </row>
    <row r="47" spans="1:11" ht="7.5" customHeight="1" x14ac:dyDescent="0.25"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x14ac:dyDescent="0.25">
      <c r="B48" s="423"/>
      <c r="C48" s="423"/>
      <c r="D48" s="423"/>
      <c r="E48" s="423"/>
      <c r="F48" s="423"/>
      <c r="G48" s="423"/>
      <c r="H48" s="423"/>
      <c r="I48" s="423"/>
      <c r="J48" s="12"/>
      <c r="K48" s="12"/>
    </row>
    <row r="49" spans="2:9" ht="7.5" customHeight="1" x14ac:dyDescent="0.25"/>
    <row r="50" spans="2:9" ht="44.25" customHeight="1" x14ac:dyDescent="0.25">
      <c r="B50" s="424"/>
      <c r="C50" s="424"/>
      <c r="D50" s="424"/>
      <c r="E50" s="424"/>
      <c r="F50" s="424"/>
      <c r="G50" s="424"/>
      <c r="H50" s="424"/>
      <c r="I50" s="424"/>
    </row>
  </sheetData>
  <mergeCells count="29">
    <mergeCell ref="H5:H6"/>
    <mergeCell ref="I5:I6"/>
    <mergeCell ref="A5:B6"/>
    <mergeCell ref="B46:I46"/>
    <mergeCell ref="A7:B7"/>
    <mergeCell ref="A8:B8"/>
    <mergeCell ref="A12:B12"/>
    <mergeCell ref="A16:B16"/>
    <mergeCell ref="A21:B21"/>
    <mergeCell ref="A17:B17"/>
    <mergeCell ref="A18:B18"/>
    <mergeCell ref="A19:B19"/>
    <mergeCell ref="A20:B20"/>
    <mergeCell ref="D5:D6"/>
    <mergeCell ref="C5:C6"/>
    <mergeCell ref="B48:I48"/>
    <mergeCell ref="B50:I50"/>
    <mergeCell ref="A22:B22"/>
    <mergeCell ref="B28:B30"/>
    <mergeCell ref="F28:F30"/>
    <mergeCell ref="A23:B23"/>
    <mergeCell ref="A24:B24"/>
    <mergeCell ref="A25:B25"/>
    <mergeCell ref="A26:B26"/>
    <mergeCell ref="H39:J39"/>
    <mergeCell ref="H40:J40"/>
    <mergeCell ref="G5:G6"/>
    <mergeCell ref="E5:E6"/>
    <mergeCell ref="F5:F6"/>
  </mergeCells>
  <pageMargins left="1" right="0.27559055118110237" top="0.74803149606299213" bottom="0" header="0.70866141732283472" footer="0.19685039370078741"/>
  <pageSetup scale="78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zoomScale="124" zoomScaleNormal="124" workbookViewId="0">
      <selection activeCell="E4" sqref="E4"/>
    </sheetView>
  </sheetViews>
  <sheetFormatPr baseColWidth="10" defaultRowHeight="15" x14ac:dyDescent="0.25"/>
  <cols>
    <col min="1" max="1" width="33.28515625" customWidth="1"/>
    <col min="2" max="7" width="13.140625" customWidth="1"/>
    <col min="8" max="8" width="14.28515625" customWidth="1"/>
    <col min="9" max="11" width="13.140625" customWidth="1"/>
  </cols>
  <sheetData>
    <row r="1" spans="1:15" x14ac:dyDescent="0.25">
      <c r="A1" s="131"/>
      <c r="B1" s="128"/>
      <c r="C1" s="237"/>
      <c r="D1" s="238"/>
      <c r="E1" s="238" t="s">
        <v>430</v>
      </c>
      <c r="F1" s="128"/>
      <c r="G1" s="128"/>
      <c r="H1" s="128"/>
      <c r="I1" s="69"/>
      <c r="J1" s="69"/>
      <c r="K1" s="70"/>
      <c r="L1" s="63"/>
      <c r="M1" s="63"/>
      <c r="N1" s="63"/>
      <c r="O1" s="63"/>
    </row>
    <row r="2" spans="1:15" x14ac:dyDescent="0.25">
      <c r="A2" s="72"/>
      <c r="B2" s="66"/>
      <c r="C2" s="239"/>
      <c r="D2" s="67"/>
      <c r="E2" s="67" t="s">
        <v>421</v>
      </c>
      <c r="F2" s="65"/>
      <c r="G2" s="65"/>
      <c r="H2" s="65"/>
      <c r="I2" s="65"/>
      <c r="J2" s="65"/>
      <c r="K2" s="71"/>
      <c r="L2" s="61"/>
      <c r="M2" s="61"/>
      <c r="N2" s="61"/>
      <c r="O2" s="61"/>
    </row>
    <row r="3" spans="1:15" x14ac:dyDescent="0.25">
      <c r="A3" s="72"/>
      <c r="B3" s="66"/>
      <c r="C3" s="49"/>
      <c r="D3" s="67"/>
      <c r="E3" s="68" t="s">
        <v>446</v>
      </c>
      <c r="F3" s="68"/>
      <c r="G3" s="68"/>
      <c r="H3" s="68"/>
      <c r="I3" s="68"/>
      <c r="J3" s="68"/>
      <c r="K3" s="73"/>
      <c r="L3" s="64"/>
      <c r="M3" s="64"/>
      <c r="N3" s="64"/>
      <c r="O3" s="64"/>
    </row>
    <row r="4" spans="1:15" ht="15.75" thickBot="1" x14ac:dyDescent="0.3">
      <c r="A4" s="74"/>
      <c r="B4" s="75"/>
      <c r="C4" s="56"/>
      <c r="D4" s="75"/>
      <c r="E4" s="75" t="s">
        <v>0</v>
      </c>
      <c r="F4" s="75"/>
      <c r="G4" s="75"/>
      <c r="H4" s="75"/>
      <c r="I4" s="76"/>
      <c r="J4" s="76"/>
      <c r="K4" s="77"/>
      <c r="L4" s="63"/>
      <c r="M4" s="63"/>
      <c r="N4" s="63"/>
      <c r="O4" s="63"/>
    </row>
    <row r="5" spans="1:15" ht="90.75" thickBot="1" x14ac:dyDescent="0.3">
      <c r="A5" s="2" t="s">
        <v>159</v>
      </c>
      <c r="B5" s="1" t="s">
        <v>160</v>
      </c>
      <c r="C5" s="1" t="s">
        <v>161</v>
      </c>
      <c r="D5" s="1" t="s">
        <v>162</v>
      </c>
      <c r="E5" s="1" t="s">
        <v>163</v>
      </c>
      <c r="F5" s="1" t="s">
        <v>164</v>
      </c>
      <c r="G5" s="1" t="s">
        <v>165</v>
      </c>
      <c r="H5" s="1" t="s">
        <v>166</v>
      </c>
      <c r="I5" s="1" t="s">
        <v>443</v>
      </c>
      <c r="J5" s="1" t="s">
        <v>444</v>
      </c>
      <c r="K5" s="1" t="s">
        <v>445</v>
      </c>
    </row>
    <row r="6" spans="1:15" x14ac:dyDescent="0.25">
      <c r="A6" s="9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5" ht="22.5" x14ac:dyDescent="0.25">
      <c r="A7" s="6" t="s">
        <v>167</v>
      </c>
      <c r="B7" s="33">
        <f>+B8+B9+B10+B11</f>
        <v>0</v>
      </c>
      <c r="C7" s="33"/>
      <c r="D7" s="33"/>
      <c r="E7" s="33">
        <f t="shared" ref="E7:J7" si="0">+E8+E9+E10+E11</f>
        <v>0</v>
      </c>
      <c r="F7" s="33"/>
      <c r="G7" s="33">
        <f t="shared" si="0"/>
        <v>0</v>
      </c>
      <c r="H7" s="33">
        <f t="shared" si="0"/>
        <v>0</v>
      </c>
      <c r="I7" s="33">
        <f t="shared" si="0"/>
        <v>0</v>
      </c>
      <c r="J7" s="33">
        <f t="shared" si="0"/>
        <v>0</v>
      </c>
      <c r="K7" s="33">
        <f>+E7-J7</f>
        <v>0</v>
      </c>
    </row>
    <row r="8" spans="1:15" x14ac:dyDescent="0.25">
      <c r="A8" s="13" t="s">
        <v>168</v>
      </c>
      <c r="B8" s="84">
        <v>0</v>
      </c>
      <c r="C8" s="10"/>
      <c r="D8" s="10"/>
      <c r="E8" s="84">
        <v>0</v>
      </c>
      <c r="F8" s="10"/>
      <c r="G8" s="84">
        <v>0</v>
      </c>
      <c r="H8" s="84">
        <v>0</v>
      </c>
      <c r="I8" s="84">
        <v>0</v>
      </c>
      <c r="J8" s="84">
        <v>0</v>
      </c>
      <c r="K8" s="40">
        <f t="shared" ref="K8:K19" si="1">+E8-J8</f>
        <v>0</v>
      </c>
    </row>
    <row r="9" spans="1:15" x14ac:dyDescent="0.25">
      <c r="A9" s="13" t="s">
        <v>169</v>
      </c>
      <c r="B9" s="84">
        <v>0</v>
      </c>
      <c r="C9" s="10"/>
      <c r="D9" s="10"/>
      <c r="E9" s="84">
        <v>0</v>
      </c>
      <c r="F9" s="10"/>
      <c r="G9" s="84">
        <v>0</v>
      </c>
      <c r="H9" s="84">
        <v>0</v>
      </c>
      <c r="I9" s="84">
        <v>0</v>
      </c>
      <c r="J9" s="84">
        <v>0</v>
      </c>
      <c r="K9" s="40">
        <f t="shared" si="1"/>
        <v>0</v>
      </c>
    </row>
    <row r="10" spans="1:15" x14ac:dyDescent="0.25">
      <c r="A10" s="13" t="s">
        <v>170</v>
      </c>
      <c r="B10" s="84">
        <v>0</v>
      </c>
      <c r="C10" s="10"/>
      <c r="D10" s="10"/>
      <c r="E10" s="84">
        <v>0</v>
      </c>
      <c r="F10" s="10"/>
      <c r="G10" s="84">
        <v>0</v>
      </c>
      <c r="H10" s="84">
        <v>0</v>
      </c>
      <c r="I10" s="84">
        <v>0</v>
      </c>
      <c r="J10" s="84">
        <v>0</v>
      </c>
      <c r="K10" s="40">
        <f t="shared" si="1"/>
        <v>0</v>
      </c>
    </row>
    <row r="11" spans="1:15" x14ac:dyDescent="0.25">
      <c r="A11" s="13" t="s">
        <v>171</v>
      </c>
      <c r="B11" s="84">
        <v>0</v>
      </c>
      <c r="C11" s="10"/>
      <c r="D11" s="10"/>
      <c r="E11" s="84">
        <v>0</v>
      </c>
      <c r="F11" s="10"/>
      <c r="G11" s="84">
        <v>0</v>
      </c>
      <c r="H11" s="84">
        <v>0</v>
      </c>
      <c r="I11" s="84">
        <v>0</v>
      </c>
      <c r="J11" s="84">
        <v>0</v>
      </c>
      <c r="K11" s="40">
        <f t="shared" si="1"/>
        <v>0</v>
      </c>
    </row>
    <row r="12" spans="1:15" x14ac:dyDescent="0.25">
      <c r="A12" s="7"/>
      <c r="B12" s="10"/>
      <c r="C12" s="10"/>
      <c r="D12" s="10"/>
      <c r="E12" s="10"/>
      <c r="F12" s="10"/>
      <c r="G12" s="10"/>
      <c r="H12" s="10"/>
      <c r="I12" s="10"/>
      <c r="J12" s="10"/>
      <c r="K12" s="40">
        <f t="shared" si="1"/>
        <v>0</v>
      </c>
    </row>
    <row r="13" spans="1:15" x14ac:dyDescent="0.25">
      <c r="A13" s="6" t="s">
        <v>172</v>
      </c>
      <c r="B13" s="33">
        <f>+B14+B15+B16+B17</f>
        <v>0</v>
      </c>
      <c r="C13" s="33"/>
      <c r="D13" s="33"/>
      <c r="E13" s="33">
        <f t="shared" ref="E13:J13" si="2">+E14+E15+E16+E17</f>
        <v>0</v>
      </c>
      <c r="F13" s="33"/>
      <c r="G13" s="33">
        <f t="shared" si="2"/>
        <v>0</v>
      </c>
      <c r="H13" s="33">
        <f t="shared" si="2"/>
        <v>0</v>
      </c>
      <c r="I13" s="33">
        <f t="shared" si="2"/>
        <v>0</v>
      </c>
      <c r="J13" s="33">
        <f t="shared" si="2"/>
        <v>0</v>
      </c>
      <c r="K13" s="33">
        <f t="shared" si="1"/>
        <v>0</v>
      </c>
    </row>
    <row r="14" spans="1:15" x14ac:dyDescent="0.25">
      <c r="A14" s="13" t="s">
        <v>173</v>
      </c>
      <c r="B14" s="84">
        <v>0</v>
      </c>
      <c r="C14" s="10"/>
      <c r="D14" s="10"/>
      <c r="E14" s="84">
        <v>0</v>
      </c>
      <c r="F14" s="10"/>
      <c r="G14" s="84">
        <v>0</v>
      </c>
      <c r="H14" s="84">
        <v>0</v>
      </c>
      <c r="I14" s="84">
        <v>0</v>
      </c>
      <c r="J14" s="84">
        <v>0</v>
      </c>
      <c r="K14" s="40">
        <f t="shared" si="1"/>
        <v>0</v>
      </c>
    </row>
    <row r="15" spans="1:15" x14ac:dyDescent="0.25">
      <c r="A15" s="13" t="s">
        <v>174</v>
      </c>
      <c r="B15" s="84">
        <v>0</v>
      </c>
      <c r="C15" s="10"/>
      <c r="D15" s="10"/>
      <c r="E15" s="84">
        <v>0</v>
      </c>
      <c r="F15" s="10"/>
      <c r="G15" s="84">
        <v>0</v>
      </c>
      <c r="H15" s="84">
        <v>0</v>
      </c>
      <c r="I15" s="84">
        <v>0</v>
      </c>
      <c r="J15" s="84">
        <v>0</v>
      </c>
      <c r="K15" s="40">
        <f t="shared" si="1"/>
        <v>0</v>
      </c>
    </row>
    <row r="16" spans="1:15" x14ac:dyDescent="0.25">
      <c r="A16" s="13" t="s">
        <v>175</v>
      </c>
      <c r="B16" s="84">
        <v>0</v>
      </c>
      <c r="C16" s="10"/>
      <c r="D16" s="10"/>
      <c r="E16" s="84">
        <v>0</v>
      </c>
      <c r="F16" s="10"/>
      <c r="G16" s="84">
        <v>0</v>
      </c>
      <c r="H16" s="84">
        <v>0</v>
      </c>
      <c r="I16" s="84">
        <v>0</v>
      </c>
      <c r="J16" s="84">
        <v>0</v>
      </c>
      <c r="K16" s="40">
        <f t="shared" si="1"/>
        <v>0</v>
      </c>
    </row>
    <row r="17" spans="1:11" x14ac:dyDescent="0.25">
      <c r="A17" s="13" t="s">
        <v>176</v>
      </c>
      <c r="B17" s="84">
        <v>0</v>
      </c>
      <c r="C17" s="10"/>
      <c r="D17" s="10"/>
      <c r="E17" s="84">
        <v>0</v>
      </c>
      <c r="F17" s="10"/>
      <c r="G17" s="84">
        <v>0</v>
      </c>
      <c r="H17" s="84">
        <v>0</v>
      </c>
      <c r="I17" s="84">
        <v>0</v>
      </c>
      <c r="J17" s="84">
        <v>0</v>
      </c>
      <c r="K17" s="40">
        <f t="shared" si="1"/>
        <v>0</v>
      </c>
    </row>
    <row r="18" spans="1:11" x14ac:dyDescent="0.25">
      <c r="A18" s="7"/>
      <c r="B18" s="10"/>
      <c r="C18" s="10"/>
      <c r="D18" s="10"/>
      <c r="E18" s="10"/>
      <c r="F18" s="10"/>
      <c r="G18" s="10"/>
      <c r="H18" s="10"/>
      <c r="I18" s="10"/>
      <c r="J18" s="10"/>
      <c r="K18" s="40">
        <f t="shared" si="1"/>
        <v>0</v>
      </c>
    </row>
    <row r="19" spans="1:11" ht="22.5" x14ac:dyDescent="0.25">
      <c r="A19" s="6" t="s">
        <v>177</v>
      </c>
      <c r="B19" s="33">
        <f>+B7+B13</f>
        <v>0</v>
      </c>
      <c r="C19" s="33"/>
      <c r="D19" s="33"/>
      <c r="E19" s="33">
        <f t="shared" ref="E19:J19" si="3">+E7+E13</f>
        <v>0</v>
      </c>
      <c r="F19" s="33"/>
      <c r="G19" s="33">
        <f t="shared" si="3"/>
        <v>0</v>
      </c>
      <c r="H19" s="33">
        <f t="shared" si="3"/>
        <v>0</v>
      </c>
      <c r="I19" s="33">
        <f t="shared" si="3"/>
        <v>0</v>
      </c>
      <c r="J19" s="33">
        <f t="shared" si="3"/>
        <v>0</v>
      </c>
      <c r="K19" s="33">
        <f t="shared" si="1"/>
        <v>0</v>
      </c>
    </row>
    <row r="20" spans="1:11" ht="15.75" thickBot="1" x14ac:dyDescent="0.3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24" customHeight="1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21.75" customHeight="1" x14ac:dyDescent="0.25">
      <c r="A25" s="12"/>
      <c r="B25" s="117"/>
      <c r="C25" s="117"/>
      <c r="D25" s="117"/>
      <c r="E25" s="117"/>
      <c r="F25" s="117"/>
      <c r="G25" s="117"/>
      <c r="H25" s="117"/>
      <c r="I25" s="117"/>
      <c r="J25" s="117"/>
      <c r="K25" s="117"/>
    </row>
    <row r="26" spans="1:11" x14ac:dyDescent="0.25">
      <c r="A26" s="12"/>
      <c r="B26" s="121"/>
      <c r="C26" s="121"/>
      <c r="D26" s="121"/>
      <c r="E26" s="122"/>
      <c r="F26" s="122"/>
      <c r="G26" s="122"/>
      <c r="H26" s="121"/>
      <c r="I26" s="121"/>
      <c r="J26" s="121"/>
      <c r="K26" s="121"/>
    </row>
    <row r="27" spans="1:11" x14ac:dyDescent="0.25">
      <c r="A27" s="12"/>
      <c r="B27" s="121"/>
      <c r="C27" s="121"/>
      <c r="D27" s="121"/>
      <c r="E27" s="122"/>
      <c r="F27" s="122"/>
      <c r="G27" s="122"/>
      <c r="H27" s="121"/>
      <c r="I27" s="121"/>
      <c r="J27" s="121"/>
      <c r="K27" s="121"/>
    </row>
    <row r="28" spans="1:11" x14ac:dyDescent="0.25">
      <c r="A28" s="12"/>
      <c r="B28" s="121"/>
      <c r="C28" s="121"/>
      <c r="D28" s="121"/>
      <c r="E28" s="122"/>
      <c r="F28" s="122"/>
      <c r="G28" s="122"/>
      <c r="H28" s="121"/>
      <c r="I28" s="121"/>
      <c r="J28" s="121"/>
      <c r="K28" s="121"/>
    </row>
    <row r="29" spans="1:11" x14ac:dyDescent="0.25">
      <c r="A29" s="12"/>
      <c r="B29" s="121"/>
      <c r="C29" s="121"/>
      <c r="D29" s="121"/>
      <c r="E29" s="122"/>
      <c r="F29" s="122"/>
      <c r="G29" s="122"/>
      <c r="H29" s="121"/>
      <c r="I29" s="121"/>
      <c r="J29" s="121"/>
      <c r="K29" s="121"/>
    </row>
    <row r="30" spans="1:11" x14ac:dyDescent="0.25">
      <c r="A30" s="12"/>
      <c r="B30" s="132"/>
      <c r="C30" s="121"/>
      <c r="D30" s="132"/>
      <c r="E30" s="122"/>
      <c r="F30" s="122"/>
      <c r="G30" s="122"/>
      <c r="H30" s="132"/>
      <c r="I30" s="132"/>
      <c r="J30" s="132"/>
      <c r="K30" s="132"/>
    </row>
    <row r="31" spans="1:11" x14ac:dyDescent="0.25">
      <c r="A31" s="12"/>
      <c r="B31" s="121"/>
      <c r="C31" s="121"/>
      <c r="D31" s="121"/>
      <c r="E31" s="122"/>
      <c r="F31" s="122"/>
      <c r="G31" s="122"/>
      <c r="H31" s="121"/>
      <c r="I31" s="121"/>
      <c r="J31" s="121"/>
      <c r="K31" s="121"/>
    </row>
    <row r="32" spans="1:11" x14ac:dyDescent="0.25">
      <c r="A32" s="12"/>
      <c r="B32" s="121"/>
      <c r="C32" s="121"/>
      <c r="D32" s="121"/>
      <c r="E32" s="122"/>
      <c r="F32" s="122"/>
      <c r="G32" s="122"/>
      <c r="H32" s="121"/>
      <c r="I32" s="121"/>
      <c r="J32" s="121"/>
      <c r="K32" s="121"/>
    </row>
    <row r="33" spans="1:1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</sheetData>
  <pageMargins left="0.74" right="0.23622047244094491" top="0.82677165354330717" bottom="0.43307086614173229" header="0.31496062992125984" footer="0.43307086614173229"/>
  <pageSetup scale="7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96"/>
  <sheetViews>
    <sheetView zoomScale="150" zoomScaleNormal="150" workbookViewId="0">
      <selection activeCell="C10" sqref="C10:D10"/>
    </sheetView>
  </sheetViews>
  <sheetFormatPr baseColWidth="10" defaultRowHeight="15" x14ac:dyDescent="0.25"/>
  <cols>
    <col min="1" max="1" width="65" customWidth="1"/>
    <col min="2" max="4" width="16.85546875" customWidth="1"/>
    <col min="5" max="5" width="1.7109375" customWidth="1"/>
    <col min="7" max="7" width="5.7109375" customWidth="1"/>
  </cols>
  <sheetData>
    <row r="1" spans="1:7" ht="13.5" customHeight="1" x14ac:dyDescent="0.25">
      <c r="A1" s="452" t="s">
        <v>430</v>
      </c>
      <c r="B1" s="453"/>
      <c r="C1" s="453"/>
      <c r="D1" s="454"/>
      <c r="E1" s="63"/>
    </row>
    <row r="2" spans="1:7" ht="11.25" customHeight="1" x14ac:dyDescent="0.25">
      <c r="A2" s="455" t="s">
        <v>422</v>
      </c>
      <c r="B2" s="456"/>
      <c r="C2" s="456"/>
      <c r="D2" s="457"/>
      <c r="E2" s="63"/>
    </row>
    <row r="3" spans="1:7" ht="11.25" customHeight="1" x14ac:dyDescent="0.25">
      <c r="A3" s="458" t="s">
        <v>446</v>
      </c>
      <c r="B3" s="459"/>
      <c r="C3" s="459"/>
      <c r="D3" s="460"/>
      <c r="E3" s="78"/>
    </row>
    <row r="4" spans="1:7" ht="11.25" customHeight="1" x14ac:dyDescent="0.25">
      <c r="A4" s="461" t="s">
        <v>0</v>
      </c>
      <c r="B4" s="462"/>
      <c r="C4" s="462"/>
      <c r="D4" s="463"/>
      <c r="E4" s="63"/>
    </row>
    <row r="5" spans="1:7" ht="3.75" customHeight="1" thickBot="1" x14ac:dyDescent="0.3">
      <c r="A5" s="133"/>
      <c r="B5" s="134"/>
      <c r="C5" s="134"/>
      <c r="D5" s="135"/>
      <c r="E5" s="63"/>
    </row>
    <row r="6" spans="1:7" ht="12" customHeight="1" x14ac:dyDescent="0.25">
      <c r="A6" s="442" t="s">
        <v>1</v>
      </c>
      <c r="B6" s="138" t="s">
        <v>178</v>
      </c>
      <c r="C6" s="464" t="s">
        <v>180</v>
      </c>
      <c r="D6" s="142" t="s">
        <v>181</v>
      </c>
    </row>
    <row r="7" spans="1:7" ht="12.75" customHeight="1" thickBot="1" x14ac:dyDescent="0.3">
      <c r="A7" s="443"/>
      <c r="B7" s="139" t="s">
        <v>179</v>
      </c>
      <c r="C7" s="465"/>
      <c r="D7" s="143" t="s">
        <v>182</v>
      </c>
      <c r="F7" s="111" t="s">
        <v>429</v>
      </c>
    </row>
    <row r="8" spans="1:7" ht="6.75" customHeight="1" x14ac:dyDescent="0.25">
      <c r="A8" s="15"/>
      <c r="B8" s="182"/>
      <c r="C8" s="16"/>
      <c r="D8" s="16"/>
    </row>
    <row r="9" spans="1:7" ht="12" customHeight="1" x14ac:dyDescent="0.25">
      <c r="A9" s="87" t="s">
        <v>183</v>
      </c>
      <c r="B9" s="36">
        <f>+B10+B11+B12</f>
        <v>90149086.510000005</v>
      </c>
      <c r="C9" s="34">
        <f>+C10+C11+C12</f>
        <v>90401710.849999994</v>
      </c>
      <c r="D9" s="34">
        <f>+D10+D11+D12</f>
        <v>90076910.849999994</v>
      </c>
      <c r="F9" s="111" t="s">
        <v>427</v>
      </c>
      <c r="G9" s="110"/>
    </row>
    <row r="10" spans="1:7" ht="12" customHeight="1" x14ac:dyDescent="0.25">
      <c r="A10" s="88" t="s">
        <v>184</v>
      </c>
      <c r="B10" s="37">
        <v>18068931</v>
      </c>
      <c r="C10" s="37">
        <f>18068931+974400</f>
        <v>19043331</v>
      </c>
      <c r="D10" s="37">
        <f>18068931+649600</f>
        <v>18718531</v>
      </c>
      <c r="F10" s="111" t="s">
        <v>428</v>
      </c>
    </row>
    <row r="11" spans="1:7" ht="12" customHeight="1" x14ac:dyDescent="0.25">
      <c r="A11" s="88" t="s">
        <v>185</v>
      </c>
      <c r="B11" s="37">
        <v>72080155.510000005</v>
      </c>
      <c r="C11" s="37">
        <v>71358379.849999994</v>
      </c>
      <c r="D11" s="37">
        <v>71358379.849999994</v>
      </c>
    </row>
    <row r="12" spans="1:7" ht="12" customHeight="1" x14ac:dyDescent="0.25">
      <c r="A12" s="88" t="s">
        <v>186</v>
      </c>
      <c r="B12" s="37">
        <v>0</v>
      </c>
      <c r="C12" s="37">
        <v>0</v>
      </c>
      <c r="D12" s="37">
        <v>0</v>
      </c>
    </row>
    <row r="13" spans="1:7" ht="12" customHeight="1" x14ac:dyDescent="0.25">
      <c r="A13" s="87" t="s">
        <v>201</v>
      </c>
      <c r="B13" s="36">
        <f>+B14+B15</f>
        <v>90149086.510000005</v>
      </c>
      <c r="C13" s="34">
        <f t="shared" ref="C13:D13" si="0">+C14+C15</f>
        <v>90392345.070000008</v>
      </c>
      <c r="D13" s="34">
        <f t="shared" si="0"/>
        <v>88843776.290000007</v>
      </c>
      <c r="F13" s="105"/>
    </row>
    <row r="14" spans="1:7" ht="12" customHeight="1" x14ac:dyDescent="0.25">
      <c r="A14" s="88" t="s">
        <v>187</v>
      </c>
      <c r="B14" s="37">
        <v>18068931</v>
      </c>
      <c r="C14" s="37">
        <v>19036440.170000002</v>
      </c>
      <c r="D14" s="35">
        <v>18566082.170000002</v>
      </c>
    </row>
    <row r="15" spans="1:7" ht="12.75" customHeight="1" x14ac:dyDescent="0.25">
      <c r="A15" s="88" t="s">
        <v>188</v>
      </c>
      <c r="B15" s="37">
        <f>14747293.51+57332862</f>
        <v>72080155.510000005</v>
      </c>
      <c r="C15" s="35">
        <v>71355904.900000006</v>
      </c>
      <c r="D15" s="35">
        <v>70277694.120000005</v>
      </c>
    </row>
    <row r="16" spans="1:7" hidden="1" x14ac:dyDescent="0.25">
      <c r="A16" s="15"/>
      <c r="B16" s="37"/>
      <c r="C16" s="35"/>
      <c r="D16" s="35"/>
    </row>
    <row r="17" spans="1:6" x14ac:dyDescent="0.25">
      <c r="A17" s="87" t="s">
        <v>189</v>
      </c>
      <c r="B17" s="36"/>
      <c r="C17" s="34">
        <f>+C18+C19</f>
        <v>0</v>
      </c>
      <c r="D17" s="34">
        <f>+D18+D19</f>
        <v>0</v>
      </c>
    </row>
    <row r="18" spans="1:6" ht="12" customHeight="1" x14ac:dyDescent="0.25">
      <c r="A18" s="88" t="s">
        <v>190</v>
      </c>
      <c r="B18" s="37"/>
      <c r="C18" s="37">
        <v>0</v>
      </c>
      <c r="D18" s="37">
        <v>0</v>
      </c>
      <c r="E18" s="12"/>
      <c r="F18" t="s">
        <v>425</v>
      </c>
    </row>
    <row r="19" spans="1:6" ht="12" customHeight="1" x14ac:dyDescent="0.25">
      <c r="A19" s="88" t="s">
        <v>191</v>
      </c>
      <c r="B19" s="37"/>
      <c r="C19" s="37">
        <v>0</v>
      </c>
      <c r="D19" s="37">
        <v>0</v>
      </c>
      <c r="E19" s="12"/>
    </row>
    <row r="20" spans="1:6" hidden="1" x14ac:dyDescent="0.25">
      <c r="A20" s="15"/>
      <c r="B20" s="37"/>
      <c r="C20" s="35"/>
      <c r="D20" s="35"/>
      <c r="E20" s="12"/>
    </row>
    <row r="21" spans="1:6" ht="12" customHeight="1" x14ac:dyDescent="0.25">
      <c r="A21" s="87" t="s">
        <v>192</v>
      </c>
      <c r="B21" s="36">
        <f>+B9-B13+B17</f>
        <v>0</v>
      </c>
      <c r="C21" s="36">
        <f>+C9-C13+C17</f>
        <v>9365.7799999862909</v>
      </c>
      <c r="D21" s="36">
        <f>+D9-D13+D17</f>
        <v>1233134.5599999875</v>
      </c>
      <c r="E21" s="12"/>
      <c r="F21" s="105"/>
    </row>
    <row r="22" spans="1:6" hidden="1" x14ac:dyDescent="0.25">
      <c r="A22" s="87"/>
      <c r="B22" s="36">
        <f t="shared" ref="B22" si="1">+B20-B11</f>
        <v>-72080155.510000005</v>
      </c>
      <c r="C22" s="35"/>
      <c r="D22" s="37"/>
      <c r="E22" s="12"/>
    </row>
    <row r="23" spans="1:6" x14ac:dyDescent="0.25">
      <c r="A23" s="87" t="s">
        <v>193</v>
      </c>
      <c r="B23" s="36">
        <f>+B21-B12</f>
        <v>0</v>
      </c>
      <c r="C23" s="36">
        <f t="shared" ref="C23:D23" si="2">+C21-C12</f>
        <v>9365.7799999862909</v>
      </c>
      <c r="D23" s="36">
        <f t="shared" si="2"/>
        <v>1233134.5599999875</v>
      </c>
      <c r="E23" s="12"/>
    </row>
    <row r="24" spans="1:6" ht="1.5" customHeight="1" x14ac:dyDescent="0.25">
      <c r="A24" s="87"/>
      <c r="B24" s="37"/>
      <c r="C24" s="35"/>
      <c r="D24" s="37"/>
      <c r="E24" s="12"/>
    </row>
    <row r="25" spans="1:6" ht="21.75" customHeight="1" x14ac:dyDescent="0.25">
      <c r="A25" s="87" t="s">
        <v>437</v>
      </c>
      <c r="B25" s="36">
        <f t="shared" ref="B25" si="3">+B23-B17</f>
        <v>0</v>
      </c>
      <c r="C25" s="34">
        <f>+C23-C17</f>
        <v>9365.7799999862909</v>
      </c>
      <c r="D25" s="34">
        <f>+D23-D17</f>
        <v>1233134.5599999875</v>
      </c>
      <c r="E25" s="12"/>
    </row>
    <row r="26" spans="1:6" ht="5.25" customHeight="1" thickBot="1" x14ac:dyDescent="0.3">
      <c r="A26" s="17"/>
      <c r="B26" s="57"/>
      <c r="C26" s="19"/>
      <c r="D26" s="19"/>
    </row>
    <row r="27" spans="1:6" ht="4.5" customHeight="1" thickBot="1" x14ac:dyDescent="0.3">
      <c r="A27" s="448"/>
      <c r="B27" s="449"/>
      <c r="C27" s="450"/>
      <c r="D27" s="451"/>
    </row>
    <row r="28" spans="1:6" ht="15" customHeight="1" thickBot="1" x14ac:dyDescent="0.3">
      <c r="A28" s="41" t="s">
        <v>194</v>
      </c>
      <c r="B28" s="58" t="s">
        <v>195</v>
      </c>
      <c r="C28" s="148" t="s">
        <v>180</v>
      </c>
      <c r="D28" s="148" t="s">
        <v>196</v>
      </c>
    </row>
    <row r="29" spans="1:6" ht="7.5" customHeight="1" x14ac:dyDescent="0.25">
      <c r="A29" s="15"/>
      <c r="B29" s="182"/>
      <c r="C29" s="16"/>
      <c r="D29" s="16"/>
    </row>
    <row r="30" spans="1:6" ht="12" customHeight="1" x14ac:dyDescent="0.25">
      <c r="A30" s="87" t="s">
        <v>197</v>
      </c>
      <c r="B30" s="36">
        <f>+B31+B32</f>
        <v>0</v>
      </c>
      <c r="C30" s="36">
        <f t="shared" ref="C30:D30" si="4">+C31+C32</f>
        <v>0</v>
      </c>
      <c r="D30" s="36">
        <f t="shared" si="4"/>
        <v>0</v>
      </c>
    </row>
    <row r="31" spans="1:6" ht="12" customHeight="1" x14ac:dyDescent="0.25">
      <c r="A31" s="88" t="s">
        <v>198</v>
      </c>
      <c r="B31" s="37">
        <v>0</v>
      </c>
      <c r="C31" s="37">
        <v>0</v>
      </c>
      <c r="D31" s="37">
        <v>0</v>
      </c>
    </row>
    <row r="32" spans="1:6" ht="12" customHeight="1" x14ac:dyDescent="0.25">
      <c r="A32" s="88" t="s">
        <v>199</v>
      </c>
      <c r="B32" s="37">
        <v>0</v>
      </c>
      <c r="C32" s="37">
        <v>0</v>
      </c>
      <c r="D32" s="37">
        <v>0</v>
      </c>
    </row>
    <row r="33" spans="1:4" ht="2.25" customHeight="1" x14ac:dyDescent="0.25">
      <c r="A33" s="87"/>
      <c r="B33" s="37"/>
      <c r="C33" s="35"/>
      <c r="D33" s="35"/>
    </row>
    <row r="34" spans="1:4" ht="12" customHeight="1" x14ac:dyDescent="0.25">
      <c r="A34" s="87" t="s">
        <v>200</v>
      </c>
      <c r="B34" s="36">
        <f t="shared" ref="B34" si="5">+B25+B30</f>
        <v>0</v>
      </c>
      <c r="C34" s="34">
        <f>+C25+C30</f>
        <v>9365.7799999862909</v>
      </c>
      <c r="D34" s="34">
        <f>+D25+D30</f>
        <v>1233134.5599999875</v>
      </c>
    </row>
    <row r="35" spans="1:4" ht="3.75" customHeight="1" thickBot="1" x14ac:dyDescent="0.3">
      <c r="A35" s="20"/>
      <c r="B35" s="59"/>
      <c r="C35" s="18"/>
      <c r="D35" s="18"/>
    </row>
    <row r="36" spans="1:4" ht="3" customHeight="1" thickBot="1" x14ac:dyDescent="0.3">
      <c r="A36" s="89"/>
      <c r="B36" s="90"/>
      <c r="C36" s="90"/>
      <c r="D36" s="91"/>
    </row>
    <row r="37" spans="1:4" ht="12" customHeight="1" x14ac:dyDescent="0.25">
      <c r="A37" s="442" t="s">
        <v>194</v>
      </c>
      <c r="B37" s="444" t="s">
        <v>202</v>
      </c>
      <c r="C37" s="446" t="s">
        <v>180</v>
      </c>
      <c r="D37" s="144" t="s">
        <v>181</v>
      </c>
    </row>
    <row r="38" spans="1:4" ht="12" customHeight="1" thickBot="1" x14ac:dyDescent="0.3">
      <c r="A38" s="443"/>
      <c r="B38" s="445"/>
      <c r="C38" s="447"/>
      <c r="D38" s="145" t="s">
        <v>196</v>
      </c>
    </row>
    <row r="39" spans="1:4" ht="7.5" customHeight="1" x14ac:dyDescent="0.25">
      <c r="A39" s="21"/>
      <c r="B39" s="60"/>
      <c r="C39" s="22"/>
      <c r="D39" s="22"/>
    </row>
    <row r="40" spans="1:4" x14ac:dyDescent="0.25">
      <c r="A40" s="92" t="s">
        <v>203</v>
      </c>
      <c r="B40" s="47">
        <f>+B41+B42</f>
        <v>0</v>
      </c>
      <c r="C40" s="38">
        <f t="shared" ref="C40:D40" si="6">+C41+C42</f>
        <v>0</v>
      </c>
      <c r="D40" s="38">
        <f t="shared" si="6"/>
        <v>0</v>
      </c>
    </row>
    <row r="41" spans="1:4" ht="12" customHeight="1" x14ac:dyDescent="0.25">
      <c r="A41" s="88" t="s">
        <v>204</v>
      </c>
      <c r="B41" s="37">
        <v>0</v>
      </c>
      <c r="C41" s="37">
        <v>0</v>
      </c>
      <c r="D41" s="37">
        <v>0</v>
      </c>
    </row>
    <row r="42" spans="1:4" ht="12.75" customHeight="1" x14ac:dyDescent="0.25">
      <c r="A42" s="88" t="s">
        <v>205</v>
      </c>
      <c r="B42" s="37">
        <v>0</v>
      </c>
      <c r="C42" s="37">
        <v>0</v>
      </c>
      <c r="D42" s="37">
        <v>0</v>
      </c>
    </row>
    <row r="43" spans="1:4" ht="12" customHeight="1" x14ac:dyDescent="0.25">
      <c r="A43" s="92" t="s">
        <v>206</v>
      </c>
      <c r="B43" s="47">
        <f>+B44+B45</f>
        <v>0</v>
      </c>
      <c r="C43" s="47">
        <f t="shared" ref="C43:D43" si="7">+C44+C45</f>
        <v>0</v>
      </c>
      <c r="D43" s="47">
        <f t="shared" si="7"/>
        <v>0</v>
      </c>
    </row>
    <row r="44" spans="1:4" ht="12" customHeight="1" x14ac:dyDescent="0.25">
      <c r="A44" s="88" t="s">
        <v>207</v>
      </c>
      <c r="B44" s="37">
        <v>0</v>
      </c>
      <c r="C44" s="37">
        <v>0</v>
      </c>
      <c r="D44" s="37">
        <v>0</v>
      </c>
    </row>
    <row r="45" spans="1:4" ht="12" customHeight="1" x14ac:dyDescent="0.25">
      <c r="A45" s="88" t="s">
        <v>208</v>
      </c>
      <c r="B45" s="37">
        <v>0</v>
      </c>
      <c r="C45" s="37">
        <v>0</v>
      </c>
      <c r="D45" s="37">
        <v>0</v>
      </c>
    </row>
    <row r="46" spans="1:4" hidden="1" x14ac:dyDescent="0.25">
      <c r="A46" s="92"/>
      <c r="B46" s="37">
        <v>0</v>
      </c>
      <c r="C46" s="37">
        <v>0</v>
      </c>
      <c r="D46" s="37">
        <v>0</v>
      </c>
    </row>
    <row r="47" spans="1:4" ht="12" customHeight="1" x14ac:dyDescent="0.25">
      <c r="A47" s="92" t="s">
        <v>209</v>
      </c>
      <c r="B47" s="47">
        <f>+B40-B43</f>
        <v>0</v>
      </c>
      <c r="C47" s="47">
        <f t="shared" ref="C47:D47" si="8">+C40-C43</f>
        <v>0</v>
      </c>
      <c r="D47" s="47">
        <f t="shared" si="8"/>
        <v>0</v>
      </c>
    </row>
    <row r="48" spans="1:4" ht="6.75" customHeight="1" thickBot="1" x14ac:dyDescent="0.3">
      <c r="A48" s="46"/>
      <c r="B48" s="48"/>
      <c r="C48" s="48"/>
      <c r="D48" s="48"/>
    </row>
    <row r="49" spans="1:4" ht="4.5" customHeight="1" thickBot="1" x14ac:dyDescent="0.3">
      <c r="A49" s="89"/>
      <c r="B49" s="90"/>
      <c r="C49" s="90"/>
      <c r="D49" s="91"/>
    </row>
    <row r="50" spans="1:4" ht="12" customHeight="1" x14ac:dyDescent="0.25">
      <c r="A50" s="442" t="s">
        <v>194</v>
      </c>
      <c r="B50" s="136" t="s">
        <v>178</v>
      </c>
      <c r="C50" s="446" t="s">
        <v>180</v>
      </c>
      <c r="D50" s="144" t="s">
        <v>181</v>
      </c>
    </row>
    <row r="51" spans="1:4" ht="12" customHeight="1" thickBot="1" x14ac:dyDescent="0.3">
      <c r="A51" s="443"/>
      <c r="B51" s="137" t="s">
        <v>195</v>
      </c>
      <c r="C51" s="447"/>
      <c r="D51" s="145" t="s">
        <v>196</v>
      </c>
    </row>
    <row r="52" spans="1:4" ht="6" customHeight="1" x14ac:dyDescent="0.25">
      <c r="A52" s="44"/>
      <c r="B52" s="45"/>
      <c r="C52" s="22"/>
      <c r="D52" s="22"/>
    </row>
    <row r="53" spans="1:4" ht="12" customHeight="1" x14ac:dyDescent="0.25">
      <c r="A53" s="45" t="s">
        <v>210</v>
      </c>
      <c r="B53" s="37">
        <f>B10</f>
        <v>18068931</v>
      </c>
      <c r="C53" s="37">
        <f>C10</f>
        <v>19043331</v>
      </c>
      <c r="D53" s="37">
        <f>D10</f>
        <v>18718531</v>
      </c>
    </row>
    <row r="54" spans="1:4" ht="12" hidden="1" customHeight="1" x14ac:dyDescent="0.25">
      <c r="A54" s="45"/>
      <c r="B54" s="37"/>
      <c r="C54" s="37"/>
      <c r="D54" s="37"/>
    </row>
    <row r="55" spans="1:4" ht="12.75" customHeight="1" x14ac:dyDescent="0.25">
      <c r="A55" s="4" t="s">
        <v>211</v>
      </c>
      <c r="B55" s="43">
        <f>+B56-B57</f>
        <v>0</v>
      </c>
      <c r="C55" s="43">
        <f t="shared" ref="C55:D55" si="9">+C56-C57</f>
        <v>0</v>
      </c>
      <c r="D55" s="43">
        <f t="shared" si="9"/>
        <v>0</v>
      </c>
    </row>
    <row r="56" spans="1:4" ht="12" customHeight="1" x14ac:dyDescent="0.25">
      <c r="A56" s="93" t="s">
        <v>204</v>
      </c>
      <c r="B56" s="37">
        <v>0</v>
      </c>
      <c r="C56" s="37">
        <v>0</v>
      </c>
      <c r="D56" s="37">
        <v>0</v>
      </c>
    </row>
    <row r="57" spans="1:4" ht="12" customHeight="1" x14ac:dyDescent="0.25">
      <c r="A57" s="94" t="s">
        <v>207</v>
      </c>
      <c r="B57" s="37">
        <v>0</v>
      </c>
      <c r="C57" s="37">
        <v>0</v>
      </c>
      <c r="D57" s="37">
        <v>0</v>
      </c>
    </row>
    <row r="58" spans="1:4" ht="12" hidden="1" customHeight="1" x14ac:dyDescent="0.25">
      <c r="A58" s="95"/>
      <c r="B58" s="37"/>
      <c r="C58" s="37"/>
      <c r="D58" s="37"/>
    </row>
    <row r="59" spans="1:4" ht="11.25" customHeight="1" x14ac:dyDescent="0.25">
      <c r="A59" s="95" t="s">
        <v>187</v>
      </c>
      <c r="B59" s="37">
        <f>B14</f>
        <v>18068931</v>
      </c>
      <c r="C59" s="37">
        <f t="shared" ref="C59:D59" si="10">C14</f>
        <v>19036440.170000002</v>
      </c>
      <c r="D59" s="37">
        <f t="shared" si="10"/>
        <v>18566082.170000002</v>
      </c>
    </row>
    <row r="60" spans="1:4" ht="12" hidden="1" customHeight="1" x14ac:dyDescent="0.25">
      <c r="A60" s="95"/>
      <c r="B60" s="39"/>
      <c r="C60" s="39"/>
      <c r="D60" s="39"/>
    </row>
    <row r="61" spans="1:4" ht="12" customHeight="1" x14ac:dyDescent="0.25">
      <c r="A61" s="96" t="s">
        <v>190</v>
      </c>
      <c r="B61" s="37"/>
      <c r="C61" s="37">
        <v>0</v>
      </c>
      <c r="D61" s="37">
        <v>0</v>
      </c>
    </row>
    <row r="62" spans="1:4" ht="1.5" customHeight="1" x14ac:dyDescent="0.25">
      <c r="A62" s="95"/>
      <c r="B62" s="39"/>
      <c r="C62" s="39"/>
      <c r="D62" s="39"/>
    </row>
    <row r="63" spans="1:4" ht="12.75" customHeight="1" x14ac:dyDescent="0.25">
      <c r="A63" s="97" t="s">
        <v>212</v>
      </c>
      <c r="B63" s="47">
        <f>+B53+B55-B59+B61</f>
        <v>0</v>
      </c>
      <c r="C63" s="47">
        <f>+C53+C55-C59+C61</f>
        <v>6890.8299999982119</v>
      </c>
      <c r="D63" s="47">
        <f>+D53+D55-D59+D61</f>
        <v>152448.82999999821</v>
      </c>
    </row>
    <row r="64" spans="1:4" ht="0.75" customHeight="1" x14ac:dyDescent="0.25">
      <c r="A64" s="98"/>
      <c r="B64" s="47"/>
      <c r="C64" s="47"/>
      <c r="D64" s="47"/>
    </row>
    <row r="65" spans="1:4" ht="22.5" x14ac:dyDescent="0.25">
      <c r="A65" s="97" t="s">
        <v>213</v>
      </c>
      <c r="B65" s="47">
        <f>+B63-B55</f>
        <v>0</v>
      </c>
      <c r="C65" s="47">
        <f>C63-C55</f>
        <v>6890.8299999982119</v>
      </c>
      <c r="D65" s="47">
        <f>D63-D55</f>
        <v>152448.82999999821</v>
      </c>
    </row>
    <row r="66" spans="1:4" ht="3.75" customHeight="1" thickBot="1" x14ac:dyDescent="0.3">
      <c r="A66" s="46"/>
      <c r="B66" s="32"/>
      <c r="C66" s="32"/>
      <c r="D66" s="32"/>
    </row>
    <row r="67" spans="1:4" ht="4.5" customHeight="1" thickBot="1" x14ac:dyDescent="0.3">
      <c r="A67" s="89"/>
      <c r="B67" s="90"/>
      <c r="C67" s="90"/>
      <c r="D67" s="91"/>
    </row>
    <row r="68" spans="1:4" ht="12" customHeight="1" x14ac:dyDescent="0.25">
      <c r="A68" s="442" t="s">
        <v>194</v>
      </c>
      <c r="B68" s="444" t="s">
        <v>202</v>
      </c>
      <c r="C68" s="446" t="s">
        <v>180</v>
      </c>
      <c r="D68" s="144" t="s">
        <v>181</v>
      </c>
    </row>
    <row r="69" spans="1:4" ht="12" customHeight="1" thickBot="1" x14ac:dyDescent="0.3">
      <c r="A69" s="443"/>
      <c r="B69" s="445"/>
      <c r="C69" s="447"/>
      <c r="D69" s="145" t="s">
        <v>196</v>
      </c>
    </row>
    <row r="70" spans="1:4" ht="8.25" customHeight="1" x14ac:dyDescent="0.25">
      <c r="A70" s="44"/>
      <c r="B70" s="60"/>
      <c r="C70" s="22"/>
      <c r="D70" s="22"/>
    </row>
    <row r="71" spans="1:4" ht="13.5" customHeight="1" x14ac:dyDescent="0.25">
      <c r="A71" s="21" t="s">
        <v>185</v>
      </c>
      <c r="B71" s="37">
        <f>B11</f>
        <v>72080155.510000005</v>
      </c>
      <c r="C71" s="37">
        <f>C11</f>
        <v>71358379.849999994</v>
      </c>
      <c r="D71" s="37">
        <f t="shared" ref="D71" si="11">D11</f>
        <v>71358379.849999994</v>
      </c>
    </row>
    <row r="72" spans="1:4" ht="12" hidden="1" customHeight="1" x14ac:dyDescent="0.25">
      <c r="A72" s="21"/>
      <c r="B72" s="37">
        <v>0</v>
      </c>
      <c r="C72" s="37">
        <v>0</v>
      </c>
      <c r="D72" s="37">
        <v>0</v>
      </c>
    </row>
    <row r="73" spans="1:4" ht="22.5" x14ac:dyDescent="0.25">
      <c r="A73" s="99" t="s">
        <v>435</v>
      </c>
      <c r="B73" s="43">
        <f>+B74-B75</f>
        <v>0</v>
      </c>
      <c r="C73" s="43">
        <v>0</v>
      </c>
      <c r="D73" s="43">
        <f t="shared" ref="D73" si="12">+D74-D75</f>
        <v>0</v>
      </c>
    </row>
    <row r="74" spans="1:4" ht="12.75" customHeight="1" x14ac:dyDescent="0.25">
      <c r="A74" s="88" t="s">
        <v>205</v>
      </c>
      <c r="B74" s="37">
        <v>0</v>
      </c>
      <c r="C74" s="37">
        <v>0</v>
      </c>
      <c r="D74" s="37">
        <v>0</v>
      </c>
    </row>
    <row r="75" spans="1:4" ht="12.75" customHeight="1" x14ac:dyDescent="0.25">
      <c r="A75" s="100" t="s">
        <v>208</v>
      </c>
      <c r="B75" s="37">
        <v>0</v>
      </c>
      <c r="C75" s="37">
        <v>0</v>
      </c>
      <c r="D75" s="37">
        <v>0</v>
      </c>
    </row>
    <row r="76" spans="1:4" ht="12" hidden="1" customHeight="1" x14ac:dyDescent="0.25">
      <c r="A76" s="101"/>
      <c r="B76" s="43"/>
      <c r="C76" s="43"/>
      <c r="D76" s="43"/>
    </row>
    <row r="77" spans="1:4" ht="12.75" customHeight="1" x14ac:dyDescent="0.25">
      <c r="A77" s="101" t="s">
        <v>214</v>
      </c>
      <c r="B77" s="37">
        <f>B15</f>
        <v>72080155.510000005</v>
      </c>
      <c r="C77" s="37">
        <f t="shared" ref="C77:D77" si="13">C15</f>
        <v>71355904.900000006</v>
      </c>
      <c r="D77" s="37">
        <f t="shared" si="13"/>
        <v>70277694.120000005</v>
      </c>
    </row>
    <row r="78" spans="1:4" hidden="1" x14ac:dyDescent="0.25">
      <c r="A78" s="101"/>
      <c r="B78" s="37"/>
      <c r="C78" s="37"/>
      <c r="D78" s="37"/>
    </row>
    <row r="79" spans="1:4" ht="12.75" customHeight="1" x14ac:dyDescent="0.25">
      <c r="A79" s="99" t="s">
        <v>191</v>
      </c>
      <c r="B79" s="37"/>
      <c r="C79" s="37">
        <f>C19</f>
        <v>0</v>
      </c>
      <c r="D79" s="37">
        <f>D19</f>
        <v>0</v>
      </c>
    </row>
    <row r="80" spans="1:4" ht="1.5" customHeight="1" x14ac:dyDescent="0.25">
      <c r="A80" s="101"/>
      <c r="B80" s="43"/>
      <c r="C80" s="39"/>
      <c r="D80" s="39"/>
    </row>
    <row r="81" spans="1:9" x14ac:dyDescent="0.25">
      <c r="A81" s="102" t="s">
        <v>215</v>
      </c>
      <c r="B81" s="47">
        <f>+B71+B73-B77+B79</f>
        <v>0</v>
      </c>
      <c r="C81" s="47">
        <f>+C71+C73-C77+C79</f>
        <v>2474.9499999880791</v>
      </c>
      <c r="D81" s="47">
        <f>+D71+D73-D77+D79</f>
        <v>1080685.7299999893</v>
      </c>
    </row>
    <row r="82" spans="1:9" ht="0.75" customHeight="1" x14ac:dyDescent="0.25">
      <c r="A82" s="103"/>
      <c r="B82" s="47"/>
      <c r="C82" s="47"/>
      <c r="D82" s="47"/>
    </row>
    <row r="83" spans="1:9" ht="23.25" thickBot="1" x14ac:dyDescent="0.3">
      <c r="A83" s="104" t="s">
        <v>436</v>
      </c>
      <c r="B83" s="47">
        <f>+B81-B73</f>
        <v>0</v>
      </c>
      <c r="C83" s="47">
        <f>+C81-C73</f>
        <v>2474.9499999880791</v>
      </c>
      <c r="D83" s="47">
        <f t="shared" ref="D83" si="14">+D81-D73</f>
        <v>1080685.7299999893</v>
      </c>
    </row>
    <row r="84" spans="1:9" ht="3.75" customHeight="1" thickBot="1" x14ac:dyDescent="0.3">
      <c r="A84" s="46"/>
      <c r="B84" s="190"/>
      <c r="C84" s="190"/>
      <c r="D84" s="191"/>
    </row>
    <row r="85" spans="1:9" x14ac:dyDescent="0.25">
      <c r="C85" s="105"/>
      <c r="D85" s="105" t="s">
        <v>426</v>
      </c>
    </row>
    <row r="86" spans="1:9" x14ac:dyDescent="0.25">
      <c r="C86" s="105"/>
      <c r="D86" s="105"/>
    </row>
    <row r="87" spans="1:9" ht="32.25" customHeight="1" x14ac:dyDescent="0.25">
      <c r="C87" s="105"/>
      <c r="D87" s="105"/>
    </row>
    <row r="88" spans="1:9" ht="18.75" customHeight="1" x14ac:dyDescent="0.25"/>
    <row r="89" spans="1:9" x14ac:dyDescent="0.25">
      <c r="A89" s="85"/>
      <c r="B89" s="86"/>
      <c r="C89" s="52"/>
      <c r="D89" s="50"/>
      <c r="E89" s="50"/>
      <c r="F89" s="50"/>
      <c r="G89" s="50"/>
      <c r="H89" s="50"/>
      <c r="I89" s="50"/>
    </row>
    <row r="90" spans="1:9" x14ac:dyDescent="0.25">
      <c r="A90" s="85"/>
      <c r="B90" s="86"/>
      <c r="C90" s="52"/>
      <c r="D90" s="52"/>
      <c r="E90" s="52"/>
      <c r="F90" s="52"/>
      <c r="G90" s="51"/>
      <c r="H90" s="51"/>
      <c r="I90" s="51"/>
    </row>
    <row r="91" spans="1:9" x14ac:dyDescent="0.25">
      <c r="A91" s="51"/>
      <c r="B91" t="s">
        <v>426</v>
      </c>
      <c r="D91" s="52"/>
      <c r="E91" s="52"/>
      <c r="F91" s="52"/>
      <c r="G91" s="51"/>
      <c r="H91" s="51"/>
      <c r="I91" s="51"/>
    </row>
    <row r="92" spans="1:9" x14ac:dyDescent="0.25">
      <c r="A92" s="51"/>
      <c r="B92" s="51"/>
      <c r="C92" s="51"/>
      <c r="D92" s="52"/>
      <c r="E92" s="52"/>
      <c r="F92" s="52"/>
      <c r="G92" s="51"/>
      <c r="H92" s="51"/>
      <c r="I92" s="51"/>
    </row>
    <row r="93" spans="1:9" x14ac:dyDescent="0.25">
      <c r="A93" s="51"/>
      <c r="B93" s="51"/>
      <c r="D93" s="51"/>
      <c r="E93" s="52"/>
      <c r="F93" s="52"/>
      <c r="G93" s="51"/>
      <c r="H93" s="51"/>
      <c r="I93" s="51"/>
    </row>
    <row r="94" spans="1:9" x14ac:dyDescent="0.25">
      <c r="A94" s="51"/>
      <c r="B94" s="51"/>
      <c r="D94" s="51"/>
      <c r="E94" s="52"/>
      <c r="F94" s="52"/>
      <c r="G94" s="53"/>
      <c r="H94" s="53"/>
      <c r="I94" s="53"/>
    </row>
    <row r="95" spans="1:9" x14ac:dyDescent="0.25">
      <c r="A95" s="51"/>
      <c r="B95" s="51"/>
      <c r="C95" s="51"/>
      <c r="D95" s="52"/>
      <c r="E95" s="52"/>
      <c r="F95" s="52"/>
      <c r="G95" s="51"/>
      <c r="H95" s="51"/>
      <c r="I95" s="51"/>
    </row>
    <row r="96" spans="1:9" x14ac:dyDescent="0.25">
      <c r="A96" s="51"/>
      <c r="B96" s="51"/>
      <c r="C96" s="51"/>
      <c r="D96" s="52"/>
      <c r="E96" s="52"/>
      <c r="F96" s="52"/>
      <c r="G96" s="51"/>
      <c r="H96" s="51"/>
      <c r="I96" s="51"/>
    </row>
  </sheetData>
  <mergeCells count="15">
    <mergeCell ref="A1:D1"/>
    <mergeCell ref="A2:D2"/>
    <mergeCell ref="A3:D3"/>
    <mergeCell ref="A4:D4"/>
    <mergeCell ref="A6:A7"/>
    <mergeCell ref="C6:C7"/>
    <mergeCell ref="A68:A69"/>
    <mergeCell ref="B68:B69"/>
    <mergeCell ref="C68:C69"/>
    <mergeCell ref="A27:D27"/>
    <mergeCell ref="A37:A38"/>
    <mergeCell ref="B37:B38"/>
    <mergeCell ref="C37:C38"/>
    <mergeCell ref="A50:A51"/>
    <mergeCell ref="C50:C51"/>
  </mergeCells>
  <pageMargins left="0.74803149606299213" right="0.19685039370078741" top="0.70866141732283472" bottom="0.15748031496062992" header="0.19685039370078741" footer="0.31496062992125984"/>
  <pageSetup scale="80" fitToHeight="2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K86"/>
  <sheetViews>
    <sheetView zoomScale="150" zoomScaleNormal="150" workbookViewId="0">
      <selection activeCell="E13" sqref="E13"/>
    </sheetView>
  </sheetViews>
  <sheetFormatPr baseColWidth="10" defaultRowHeight="11.25" x14ac:dyDescent="0.2"/>
  <cols>
    <col min="1" max="1" width="2.5703125" style="115" customWidth="1"/>
    <col min="2" max="2" width="3.5703125" style="115" customWidth="1"/>
    <col min="3" max="3" width="52.42578125" style="115" customWidth="1"/>
    <col min="4" max="9" width="12.7109375" style="115" customWidth="1"/>
    <col min="10" max="10" width="6.85546875" style="115" customWidth="1"/>
    <col min="11" max="11" width="12.7109375" style="115" bestFit="1" customWidth="1"/>
    <col min="12" max="16384" width="11.42578125" style="115"/>
  </cols>
  <sheetData>
    <row r="1" spans="1:9" ht="13.5" customHeight="1" x14ac:dyDescent="0.2">
      <c r="A1" s="247"/>
      <c r="B1" s="259"/>
      <c r="C1" s="246"/>
      <c r="D1" s="288" t="s">
        <v>430</v>
      </c>
      <c r="E1" s="246"/>
      <c r="F1" s="246"/>
      <c r="G1" s="246"/>
      <c r="H1" s="249"/>
      <c r="I1" s="260"/>
    </row>
    <row r="2" spans="1:9" ht="13.5" customHeight="1" x14ac:dyDescent="0.2">
      <c r="A2" s="261"/>
      <c r="B2" s="262"/>
      <c r="C2" s="54"/>
      <c r="D2" s="240" t="s">
        <v>424</v>
      </c>
      <c r="E2" s="54"/>
      <c r="F2" s="54"/>
      <c r="G2" s="54"/>
      <c r="H2" s="262"/>
      <c r="I2" s="263"/>
    </row>
    <row r="3" spans="1:9" ht="13.5" customHeight="1" x14ac:dyDescent="0.2">
      <c r="A3" s="261"/>
      <c r="B3" s="262"/>
      <c r="C3" s="54"/>
      <c r="D3" s="107" t="s">
        <v>446</v>
      </c>
      <c r="E3" s="54"/>
      <c r="F3" s="54"/>
      <c r="G3" s="54"/>
      <c r="H3" s="262"/>
      <c r="I3" s="263"/>
    </row>
    <row r="4" spans="1:9" ht="13.5" customHeight="1" thickBot="1" x14ac:dyDescent="0.25">
      <c r="A4" s="264"/>
      <c r="B4" s="265"/>
      <c r="C4" s="286"/>
      <c r="D4" s="287" t="s">
        <v>0</v>
      </c>
      <c r="E4" s="286"/>
      <c r="F4" s="286"/>
      <c r="G4" s="286"/>
      <c r="H4" s="265"/>
      <c r="I4" s="266"/>
    </row>
    <row r="5" spans="1:9" ht="14.1" customHeight="1" thickBot="1" x14ac:dyDescent="0.25">
      <c r="A5" s="483"/>
      <c r="B5" s="484"/>
      <c r="C5" s="485"/>
      <c r="D5" s="486" t="s">
        <v>216</v>
      </c>
      <c r="E5" s="487"/>
      <c r="F5" s="487"/>
      <c r="G5" s="487"/>
      <c r="H5" s="488"/>
      <c r="I5" s="427" t="s">
        <v>438</v>
      </c>
    </row>
    <row r="6" spans="1:9" ht="12" customHeight="1" x14ac:dyDescent="0.2">
      <c r="A6" s="489" t="s">
        <v>194</v>
      </c>
      <c r="B6" s="490"/>
      <c r="C6" s="491"/>
      <c r="D6" s="427" t="s">
        <v>218</v>
      </c>
      <c r="E6" s="422" t="s">
        <v>219</v>
      </c>
      <c r="F6" s="427" t="s">
        <v>220</v>
      </c>
      <c r="G6" s="427" t="s">
        <v>180</v>
      </c>
      <c r="H6" s="427" t="s">
        <v>221</v>
      </c>
      <c r="I6" s="428"/>
    </row>
    <row r="7" spans="1:9" ht="11.25" customHeight="1" thickBot="1" x14ac:dyDescent="0.25">
      <c r="A7" s="492" t="s">
        <v>217</v>
      </c>
      <c r="B7" s="493"/>
      <c r="C7" s="494"/>
      <c r="D7" s="429"/>
      <c r="E7" s="430"/>
      <c r="F7" s="429"/>
      <c r="G7" s="429"/>
      <c r="H7" s="429"/>
      <c r="I7" s="429"/>
    </row>
    <row r="8" spans="1:9" ht="12.95" customHeight="1" x14ac:dyDescent="0.2">
      <c r="A8" s="480" t="s">
        <v>222</v>
      </c>
      <c r="B8" s="481"/>
      <c r="C8" s="482"/>
      <c r="D8" s="267"/>
      <c r="E8" s="267"/>
      <c r="F8" s="267"/>
      <c r="G8" s="267"/>
      <c r="H8" s="267"/>
      <c r="I8" s="267"/>
    </row>
    <row r="9" spans="1:9" ht="12.95" customHeight="1" x14ac:dyDescent="0.2">
      <c r="A9" s="251"/>
      <c r="B9" s="471" t="s">
        <v>223</v>
      </c>
      <c r="C9" s="472"/>
      <c r="D9" s="268">
        <v>0</v>
      </c>
      <c r="E9" s="268">
        <v>0</v>
      </c>
      <c r="F9" s="268">
        <v>0</v>
      </c>
      <c r="G9" s="268">
        <v>0</v>
      </c>
      <c r="H9" s="268">
        <v>0</v>
      </c>
      <c r="I9" s="268">
        <f>+H9-D9</f>
        <v>0</v>
      </c>
    </row>
    <row r="10" spans="1:9" ht="12.95" customHeight="1" x14ac:dyDescent="0.2">
      <c r="A10" s="251"/>
      <c r="B10" s="471" t="s">
        <v>224</v>
      </c>
      <c r="C10" s="472"/>
      <c r="D10" s="268">
        <v>0</v>
      </c>
      <c r="E10" s="268">
        <v>0</v>
      </c>
      <c r="F10" s="268">
        <v>0</v>
      </c>
      <c r="G10" s="268">
        <v>0</v>
      </c>
      <c r="H10" s="268">
        <v>0</v>
      </c>
      <c r="I10" s="268">
        <f t="shared" ref="I10:I40" si="0">+H10-D10</f>
        <v>0</v>
      </c>
    </row>
    <row r="11" spans="1:9" ht="12.95" customHeight="1" x14ac:dyDescent="0.2">
      <c r="A11" s="251"/>
      <c r="B11" s="471" t="s">
        <v>225</v>
      </c>
      <c r="C11" s="472"/>
      <c r="D11" s="268">
        <v>0</v>
      </c>
      <c r="E11" s="268">
        <v>0</v>
      </c>
      <c r="F11" s="268">
        <v>0</v>
      </c>
      <c r="G11" s="268">
        <v>0</v>
      </c>
      <c r="H11" s="268">
        <v>0</v>
      </c>
      <c r="I11" s="268">
        <f t="shared" si="0"/>
        <v>0</v>
      </c>
    </row>
    <row r="12" spans="1:9" ht="12.95" customHeight="1" x14ac:dyDescent="0.2">
      <c r="A12" s="251"/>
      <c r="B12" s="471" t="s">
        <v>226</v>
      </c>
      <c r="C12" s="472"/>
      <c r="D12" s="268">
        <v>0</v>
      </c>
      <c r="E12" s="268">
        <v>0</v>
      </c>
      <c r="F12" s="268">
        <v>0</v>
      </c>
      <c r="G12" s="268">
        <v>0</v>
      </c>
      <c r="H12" s="268">
        <v>0</v>
      </c>
      <c r="I12" s="268">
        <f t="shared" si="0"/>
        <v>0</v>
      </c>
    </row>
    <row r="13" spans="1:9" ht="12.95" customHeight="1" x14ac:dyDescent="0.2">
      <c r="A13" s="251"/>
      <c r="B13" s="471" t="s">
        <v>227</v>
      </c>
      <c r="C13" s="472"/>
      <c r="D13" s="268">
        <v>0</v>
      </c>
      <c r="E13" s="268">
        <v>0</v>
      </c>
      <c r="F13" s="268">
        <v>0</v>
      </c>
      <c r="G13" s="268">
        <v>0</v>
      </c>
      <c r="H13" s="268">
        <v>0</v>
      </c>
      <c r="I13" s="268">
        <f t="shared" si="0"/>
        <v>0</v>
      </c>
    </row>
    <row r="14" spans="1:9" ht="12.95" customHeight="1" x14ac:dyDescent="0.2">
      <c r="A14" s="251"/>
      <c r="B14" s="471" t="s">
        <v>228</v>
      </c>
      <c r="C14" s="472"/>
      <c r="D14" s="268">
        <v>0</v>
      </c>
      <c r="E14" s="268">
        <v>0</v>
      </c>
      <c r="F14" s="268">
        <v>0</v>
      </c>
      <c r="G14" s="268">
        <v>0</v>
      </c>
      <c r="H14" s="268">
        <v>0</v>
      </c>
      <c r="I14" s="268">
        <f t="shared" si="0"/>
        <v>0</v>
      </c>
    </row>
    <row r="15" spans="1:9" ht="12.95" customHeight="1" x14ac:dyDescent="0.2">
      <c r="A15" s="251"/>
      <c r="B15" s="471" t="s">
        <v>229</v>
      </c>
      <c r="C15" s="472"/>
      <c r="D15" s="268">
        <v>0</v>
      </c>
      <c r="E15" s="268">
        <v>0</v>
      </c>
      <c r="F15" s="268">
        <v>0</v>
      </c>
      <c r="G15" s="268">
        <v>0</v>
      </c>
      <c r="H15" s="268">
        <v>0</v>
      </c>
      <c r="I15" s="268">
        <f t="shared" si="0"/>
        <v>0</v>
      </c>
    </row>
    <row r="16" spans="1:9" ht="12.95" customHeight="1" x14ac:dyDescent="0.2">
      <c r="A16" s="475"/>
      <c r="B16" s="471" t="s">
        <v>230</v>
      </c>
      <c r="C16" s="472"/>
      <c r="D16" s="476">
        <f>SUM(D18:D28)</f>
        <v>0</v>
      </c>
      <c r="E16" s="476">
        <f t="shared" ref="E16:H16" si="1">SUM(E18:E28)</f>
        <v>0</v>
      </c>
      <c r="F16" s="476">
        <f t="shared" si="1"/>
        <v>0</v>
      </c>
      <c r="G16" s="476">
        <f t="shared" si="1"/>
        <v>0</v>
      </c>
      <c r="H16" s="476">
        <f t="shared" si="1"/>
        <v>0</v>
      </c>
      <c r="I16" s="477">
        <f>+H16-D16</f>
        <v>0</v>
      </c>
    </row>
    <row r="17" spans="1:9" ht="12.95" customHeight="1" x14ac:dyDescent="0.2">
      <c r="A17" s="475"/>
      <c r="B17" s="471" t="s">
        <v>231</v>
      </c>
      <c r="C17" s="472"/>
      <c r="D17" s="476"/>
      <c r="E17" s="476"/>
      <c r="F17" s="476"/>
      <c r="G17" s="476"/>
      <c r="H17" s="476"/>
      <c r="I17" s="477"/>
    </row>
    <row r="18" spans="1:9" ht="12.95" customHeight="1" x14ac:dyDescent="0.2">
      <c r="A18" s="251"/>
      <c r="B18" s="269"/>
      <c r="C18" s="270" t="s">
        <v>232</v>
      </c>
      <c r="D18" s="268">
        <v>0</v>
      </c>
      <c r="E18" s="268">
        <v>0</v>
      </c>
      <c r="F18" s="268">
        <v>0</v>
      </c>
      <c r="G18" s="268">
        <v>0</v>
      </c>
      <c r="H18" s="268">
        <v>0</v>
      </c>
      <c r="I18" s="268">
        <f t="shared" si="0"/>
        <v>0</v>
      </c>
    </row>
    <row r="19" spans="1:9" ht="12.95" customHeight="1" x14ac:dyDescent="0.2">
      <c r="A19" s="251"/>
      <c r="B19" s="269"/>
      <c r="C19" s="270" t="s">
        <v>233</v>
      </c>
      <c r="D19" s="268">
        <v>0</v>
      </c>
      <c r="E19" s="268">
        <v>0</v>
      </c>
      <c r="F19" s="268">
        <v>0</v>
      </c>
      <c r="G19" s="268">
        <v>0</v>
      </c>
      <c r="H19" s="268">
        <v>0</v>
      </c>
      <c r="I19" s="268">
        <f t="shared" si="0"/>
        <v>0</v>
      </c>
    </row>
    <row r="20" spans="1:9" ht="12.95" customHeight="1" x14ac:dyDescent="0.2">
      <c r="A20" s="251"/>
      <c r="B20" s="269"/>
      <c r="C20" s="270" t="s">
        <v>234</v>
      </c>
      <c r="D20" s="268">
        <v>0</v>
      </c>
      <c r="E20" s="268">
        <v>0</v>
      </c>
      <c r="F20" s="268">
        <v>0</v>
      </c>
      <c r="G20" s="268">
        <v>0</v>
      </c>
      <c r="H20" s="268">
        <v>0</v>
      </c>
      <c r="I20" s="268">
        <f t="shared" si="0"/>
        <v>0</v>
      </c>
    </row>
    <row r="21" spans="1:9" ht="12.95" customHeight="1" x14ac:dyDescent="0.2">
      <c r="A21" s="251"/>
      <c r="B21" s="269"/>
      <c r="C21" s="270" t="s">
        <v>235</v>
      </c>
      <c r="D21" s="268">
        <v>0</v>
      </c>
      <c r="E21" s="268">
        <v>0</v>
      </c>
      <c r="F21" s="268">
        <v>0</v>
      </c>
      <c r="G21" s="268">
        <v>0</v>
      </c>
      <c r="H21" s="268">
        <v>0</v>
      </c>
      <c r="I21" s="268">
        <f t="shared" si="0"/>
        <v>0</v>
      </c>
    </row>
    <row r="22" spans="1:9" ht="12.95" customHeight="1" x14ac:dyDescent="0.2">
      <c r="A22" s="251"/>
      <c r="B22" s="269"/>
      <c r="C22" s="270" t="s">
        <v>236</v>
      </c>
      <c r="D22" s="268">
        <v>0</v>
      </c>
      <c r="E22" s="268">
        <v>0</v>
      </c>
      <c r="F22" s="268">
        <v>0</v>
      </c>
      <c r="G22" s="268">
        <v>0</v>
      </c>
      <c r="H22" s="268">
        <v>0</v>
      </c>
      <c r="I22" s="268">
        <f t="shared" si="0"/>
        <v>0</v>
      </c>
    </row>
    <row r="23" spans="1:9" ht="12.95" customHeight="1" x14ac:dyDescent="0.2">
      <c r="A23" s="251"/>
      <c r="B23" s="269"/>
      <c r="C23" s="270" t="s">
        <v>237</v>
      </c>
      <c r="D23" s="268">
        <v>0</v>
      </c>
      <c r="E23" s="268">
        <v>0</v>
      </c>
      <c r="F23" s="268">
        <v>0</v>
      </c>
      <c r="G23" s="268">
        <v>0</v>
      </c>
      <c r="H23" s="268">
        <v>0</v>
      </c>
      <c r="I23" s="268">
        <f t="shared" si="0"/>
        <v>0</v>
      </c>
    </row>
    <row r="24" spans="1:9" ht="12.95" customHeight="1" x14ac:dyDescent="0.2">
      <c r="A24" s="251"/>
      <c r="B24" s="269"/>
      <c r="C24" s="270" t="s">
        <v>238</v>
      </c>
      <c r="D24" s="268">
        <v>0</v>
      </c>
      <c r="E24" s="268">
        <v>0</v>
      </c>
      <c r="F24" s="268">
        <v>0</v>
      </c>
      <c r="G24" s="268">
        <v>0</v>
      </c>
      <c r="H24" s="268">
        <v>0</v>
      </c>
      <c r="I24" s="268">
        <f t="shared" si="0"/>
        <v>0</v>
      </c>
    </row>
    <row r="25" spans="1:9" ht="12.95" customHeight="1" x14ac:dyDescent="0.2">
      <c r="A25" s="251"/>
      <c r="B25" s="269"/>
      <c r="C25" s="270" t="s">
        <v>239</v>
      </c>
      <c r="D25" s="268">
        <v>0</v>
      </c>
      <c r="E25" s="268">
        <v>0</v>
      </c>
      <c r="F25" s="268">
        <v>0</v>
      </c>
      <c r="G25" s="268">
        <v>0</v>
      </c>
      <c r="H25" s="268">
        <v>0</v>
      </c>
      <c r="I25" s="268">
        <f t="shared" si="0"/>
        <v>0</v>
      </c>
    </row>
    <row r="26" spans="1:9" ht="12.95" customHeight="1" x14ac:dyDescent="0.2">
      <c r="A26" s="251"/>
      <c r="B26" s="269"/>
      <c r="C26" s="270" t="s">
        <v>240</v>
      </c>
      <c r="D26" s="268">
        <v>0</v>
      </c>
      <c r="E26" s="268">
        <v>0</v>
      </c>
      <c r="F26" s="268">
        <v>0</v>
      </c>
      <c r="G26" s="268">
        <v>0</v>
      </c>
      <c r="H26" s="268">
        <v>0</v>
      </c>
      <c r="I26" s="268">
        <f t="shared" si="0"/>
        <v>0</v>
      </c>
    </row>
    <row r="27" spans="1:9" ht="12.95" customHeight="1" x14ac:dyDescent="0.2">
      <c r="A27" s="251"/>
      <c r="B27" s="269"/>
      <c r="C27" s="270" t="s">
        <v>241</v>
      </c>
      <c r="D27" s="268">
        <v>0</v>
      </c>
      <c r="E27" s="268">
        <v>0</v>
      </c>
      <c r="F27" s="268">
        <v>0</v>
      </c>
      <c r="G27" s="268">
        <v>0</v>
      </c>
      <c r="H27" s="268">
        <v>0</v>
      </c>
      <c r="I27" s="268">
        <f t="shared" si="0"/>
        <v>0</v>
      </c>
    </row>
    <row r="28" spans="1:9" ht="12.95" customHeight="1" x14ac:dyDescent="0.2">
      <c r="A28" s="251"/>
      <c r="B28" s="269"/>
      <c r="C28" s="270" t="s">
        <v>242</v>
      </c>
      <c r="D28" s="268">
        <v>0</v>
      </c>
      <c r="E28" s="268">
        <v>0</v>
      </c>
      <c r="F28" s="268">
        <v>0</v>
      </c>
      <c r="G28" s="268">
        <v>0</v>
      </c>
      <c r="H28" s="268">
        <v>0</v>
      </c>
      <c r="I28" s="268">
        <f t="shared" si="0"/>
        <v>0</v>
      </c>
    </row>
    <row r="29" spans="1:9" ht="12.95" customHeight="1" x14ac:dyDescent="0.2">
      <c r="A29" s="251"/>
      <c r="B29" s="471" t="s">
        <v>243</v>
      </c>
      <c r="C29" s="472"/>
      <c r="D29" s="268">
        <f>SUM(D30:D34)</f>
        <v>0</v>
      </c>
      <c r="E29" s="268">
        <f t="shared" ref="E29:H29" si="2">SUM(E30:E34)</f>
        <v>0</v>
      </c>
      <c r="F29" s="268">
        <f t="shared" si="2"/>
        <v>0</v>
      </c>
      <c r="G29" s="268">
        <f t="shared" si="2"/>
        <v>0</v>
      </c>
      <c r="H29" s="268">
        <f t="shared" si="2"/>
        <v>0</v>
      </c>
      <c r="I29" s="268">
        <f t="shared" si="0"/>
        <v>0</v>
      </c>
    </row>
    <row r="30" spans="1:9" ht="12.95" customHeight="1" x14ac:dyDescent="0.2">
      <c r="A30" s="251"/>
      <c r="B30" s="269"/>
      <c r="C30" s="270" t="s">
        <v>244</v>
      </c>
      <c r="D30" s="268">
        <v>0</v>
      </c>
      <c r="E30" s="268">
        <v>0</v>
      </c>
      <c r="F30" s="268">
        <v>0</v>
      </c>
      <c r="G30" s="268">
        <v>0</v>
      </c>
      <c r="H30" s="268">
        <v>0</v>
      </c>
      <c r="I30" s="268">
        <f t="shared" si="0"/>
        <v>0</v>
      </c>
    </row>
    <row r="31" spans="1:9" ht="12.95" customHeight="1" x14ac:dyDescent="0.2">
      <c r="A31" s="251"/>
      <c r="B31" s="269"/>
      <c r="C31" s="270" t="s">
        <v>245</v>
      </c>
      <c r="D31" s="268">
        <v>0</v>
      </c>
      <c r="E31" s="268">
        <v>0</v>
      </c>
      <c r="F31" s="268">
        <v>0</v>
      </c>
      <c r="G31" s="268">
        <v>0</v>
      </c>
      <c r="H31" s="268">
        <v>0</v>
      </c>
      <c r="I31" s="268">
        <f t="shared" si="0"/>
        <v>0</v>
      </c>
    </row>
    <row r="32" spans="1:9" ht="12.95" customHeight="1" x14ac:dyDescent="0.2">
      <c r="A32" s="251"/>
      <c r="B32" s="269"/>
      <c r="C32" s="270" t="s">
        <v>246</v>
      </c>
      <c r="D32" s="268">
        <v>0</v>
      </c>
      <c r="E32" s="268">
        <v>0</v>
      </c>
      <c r="F32" s="268">
        <v>0</v>
      </c>
      <c r="G32" s="268">
        <v>0</v>
      </c>
      <c r="H32" s="268">
        <v>0</v>
      </c>
      <c r="I32" s="268">
        <f t="shared" si="0"/>
        <v>0</v>
      </c>
    </row>
    <row r="33" spans="1:9" ht="12.95" customHeight="1" x14ac:dyDescent="0.2">
      <c r="A33" s="251"/>
      <c r="B33" s="269"/>
      <c r="C33" s="270" t="s">
        <v>247</v>
      </c>
      <c r="D33" s="268">
        <v>0</v>
      </c>
      <c r="E33" s="268">
        <v>0</v>
      </c>
      <c r="F33" s="268">
        <v>0</v>
      </c>
      <c r="G33" s="268">
        <v>0</v>
      </c>
      <c r="H33" s="268">
        <v>0</v>
      </c>
      <c r="I33" s="268">
        <f t="shared" ref="I33:I37" si="3">+H33-D33</f>
        <v>0</v>
      </c>
    </row>
    <row r="34" spans="1:9" ht="12.95" customHeight="1" x14ac:dyDescent="0.2">
      <c r="A34" s="251"/>
      <c r="B34" s="269"/>
      <c r="C34" s="270" t="s">
        <v>248</v>
      </c>
      <c r="D34" s="268">
        <v>0</v>
      </c>
      <c r="E34" s="268">
        <v>0</v>
      </c>
      <c r="F34" s="268">
        <v>0</v>
      </c>
      <c r="G34" s="268">
        <v>0</v>
      </c>
      <c r="H34" s="268">
        <v>0</v>
      </c>
      <c r="I34" s="268">
        <f t="shared" si="3"/>
        <v>0</v>
      </c>
    </row>
    <row r="35" spans="1:9" ht="12.95" customHeight="1" x14ac:dyDescent="0.2">
      <c r="A35" s="251"/>
      <c r="B35" s="478" t="s">
        <v>249</v>
      </c>
      <c r="C35" s="479"/>
      <c r="D35" s="268">
        <v>18068931</v>
      </c>
      <c r="E35" s="268">
        <v>974400</v>
      </c>
      <c r="F35" s="268">
        <f>D35+E35</f>
        <v>19043331</v>
      </c>
      <c r="G35" s="268">
        <v>19043331</v>
      </c>
      <c r="H35" s="268">
        <v>18718531</v>
      </c>
      <c r="I35" s="268">
        <f>+H35-D35</f>
        <v>649600</v>
      </c>
    </row>
    <row r="36" spans="1:9" ht="12.95" customHeight="1" x14ac:dyDescent="0.2">
      <c r="A36" s="251"/>
      <c r="B36" s="471" t="s">
        <v>250</v>
      </c>
      <c r="C36" s="472"/>
      <c r="D36" s="268">
        <v>0</v>
      </c>
      <c r="E36" s="268">
        <v>0</v>
      </c>
      <c r="F36" s="268">
        <v>0</v>
      </c>
      <c r="G36" s="268">
        <v>0</v>
      </c>
      <c r="H36" s="268">
        <v>0</v>
      </c>
      <c r="I36" s="268">
        <f t="shared" si="3"/>
        <v>0</v>
      </c>
    </row>
    <row r="37" spans="1:9" ht="12.95" customHeight="1" x14ac:dyDescent="0.2">
      <c r="A37" s="251"/>
      <c r="B37" s="269"/>
      <c r="C37" s="270" t="s">
        <v>251</v>
      </c>
      <c r="D37" s="268">
        <v>0</v>
      </c>
      <c r="E37" s="268">
        <v>0</v>
      </c>
      <c r="F37" s="268">
        <v>0</v>
      </c>
      <c r="G37" s="268">
        <v>0</v>
      </c>
      <c r="H37" s="268">
        <v>0</v>
      </c>
      <c r="I37" s="268">
        <f t="shared" si="3"/>
        <v>0</v>
      </c>
    </row>
    <row r="38" spans="1:9" ht="12.95" customHeight="1" x14ac:dyDescent="0.2">
      <c r="A38" s="251"/>
      <c r="B38" s="471" t="s">
        <v>252</v>
      </c>
      <c r="C38" s="472"/>
      <c r="D38" s="268">
        <f>+D39+D40</f>
        <v>0</v>
      </c>
      <c r="E38" s="268">
        <f t="shared" ref="E38:H38" si="4">+E39+E40</f>
        <v>0</v>
      </c>
      <c r="F38" s="268">
        <f t="shared" si="4"/>
        <v>0</v>
      </c>
      <c r="G38" s="268">
        <f t="shared" si="4"/>
        <v>0</v>
      </c>
      <c r="H38" s="268">
        <f t="shared" si="4"/>
        <v>0</v>
      </c>
      <c r="I38" s="268">
        <f t="shared" si="0"/>
        <v>0</v>
      </c>
    </row>
    <row r="39" spans="1:9" ht="12.95" customHeight="1" x14ac:dyDescent="0.2">
      <c r="A39" s="251"/>
      <c r="B39" s="269"/>
      <c r="C39" s="270" t="s">
        <v>253</v>
      </c>
      <c r="D39" s="268">
        <v>0</v>
      </c>
      <c r="E39" s="268">
        <v>0</v>
      </c>
      <c r="F39" s="268">
        <v>0</v>
      </c>
      <c r="G39" s="268">
        <v>0</v>
      </c>
      <c r="H39" s="268">
        <v>0</v>
      </c>
      <c r="I39" s="268">
        <f t="shared" si="0"/>
        <v>0</v>
      </c>
    </row>
    <row r="40" spans="1:9" ht="12.95" customHeight="1" x14ac:dyDescent="0.2">
      <c r="A40" s="251"/>
      <c r="B40" s="269"/>
      <c r="C40" s="270" t="s">
        <v>254</v>
      </c>
      <c r="D40" s="268">
        <v>0</v>
      </c>
      <c r="E40" s="268">
        <v>0</v>
      </c>
      <c r="F40" s="268">
        <v>0</v>
      </c>
      <c r="G40" s="268">
        <v>0</v>
      </c>
      <c r="H40" s="268">
        <v>0</v>
      </c>
      <c r="I40" s="268">
        <f t="shared" si="0"/>
        <v>0</v>
      </c>
    </row>
    <row r="41" spans="1:9" ht="4.5" customHeight="1" x14ac:dyDescent="0.2">
      <c r="A41" s="251"/>
      <c r="B41" s="269"/>
      <c r="C41" s="270"/>
      <c r="D41" s="271"/>
      <c r="E41" s="271"/>
      <c r="F41" s="271"/>
      <c r="G41" s="271"/>
      <c r="H41" s="271"/>
      <c r="I41" s="271"/>
    </row>
    <row r="42" spans="1:9" ht="12.75" customHeight="1" x14ac:dyDescent="0.2">
      <c r="A42" s="468" t="s">
        <v>439</v>
      </c>
      <c r="B42" s="469"/>
      <c r="C42" s="470"/>
      <c r="D42" s="272">
        <f>+D9+D10+D11+D12+D13+D14+D15+D16+D29+D35+D36+D38</f>
        <v>18068931</v>
      </c>
      <c r="E42" s="272">
        <f t="shared" ref="E42:H42" si="5">+E9+E10+E11+E12+E13+E14+E15+E16+E29+E35+E36+E38</f>
        <v>974400</v>
      </c>
      <c r="F42" s="272">
        <f t="shared" si="5"/>
        <v>19043331</v>
      </c>
      <c r="G42" s="272">
        <f t="shared" si="5"/>
        <v>19043331</v>
      </c>
      <c r="H42" s="272">
        <f t="shared" si="5"/>
        <v>18718531</v>
      </c>
      <c r="I42" s="272">
        <f>+H42-D42</f>
        <v>649600</v>
      </c>
    </row>
    <row r="43" spans="1:9" ht="0.75" customHeight="1" x14ac:dyDescent="0.2">
      <c r="A43" s="475"/>
      <c r="B43" s="471"/>
      <c r="C43" s="472"/>
      <c r="D43" s="272"/>
      <c r="E43" s="272"/>
      <c r="F43" s="272"/>
      <c r="G43" s="272"/>
      <c r="H43" s="272"/>
      <c r="I43" s="272"/>
    </row>
    <row r="44" spans="1:9" ht="12.95" customHeight="1" x14ac:dyDescent="0.2">
      <c r="A44" s="468" t="s">
        <v>255</v>
      </c>
      <c r="B44" s="469"/>
      <c r="C44" s="470"/>
      <c r="D44" s="273"/>
      <c r="E44" s="273"/>
      <c r="F44" s="273"/>
      <c r="G44" s="273"/>
      <c r="H44" s="273"/>
      <c r="I44" s="273">
        <f t="shared" ref="I44" si="6">+H44-D44</f>
        <v>0</v>
      </c>
    </row>
    <row r="45" spans="1:9" ht="6.75" customHeight="1" x14ac:dyDescent="0.2">
      <c r="A45" s="251"/>
      <c r="B45" s="269"/>
      <c r="C45" s="270"/>
      <c r="D45" s="274"/>
      <c r="E45" s="274"/>
      <c r="F45" s="274"/>
      <c r="G45" s="274"/>
      <c r="H45" s="274"/>
      <c r="I45" s="274"/>
    </row>
    <row r="46" spans="1:9" ht="12.95" customHeight="1" x14ac:dyDescent="0.2">
      <c r="A46" s="468" t="s">
        <v>256</v>
      </c>
      <c r="B46" s="469"/>
      <c r="C46" s="470"/>
      <c r="D46" s="271"/>
      <c r="E46" s="271"/>
      <c r="F46" s="271"/>
      <c r="G46" s="271"/>
      <c r="H46" s="271"/>
      <c r="I46" s="271"/>
    </row>
    <row r="47" spans="1:9" ht="12.95" customHeight="1" x14ac:dyDescent="0.2">
      <c r="A47" s="251"/>
      <c r="B47" s="471" t="s">
        <v>257</v>
      </c>
      <c r="C47" s="472"/>
      <c r="D47" s="273">
        <f>SUM(D48:D55)</f>
        <v>57332862</v>
      </c>
      <c r="E47" s="273">
        <f t="shared" ref="E47" si="7">SUM(E48:E55)</f>
        <v>1286169.18</v>
      </c>
      <c r="F47" s="273">
        <f>SUM(F48:F55)</f>
        <v>58619031.18</v>
      </c>
      <c r="G47" s="273">
        <f>SUM(G48:G55)</f>
        <v>58619031.18</v>
      </c>
      <c r="H47" s="273">
        <f t="shared" ref="H47" si="8">SUM(H48:H55)</f>
        <v>58619031.18</v>
      </c>
      <c r="I47" s="273">
        <f>SUM(I48:I55)</f>
        <v>1286169.1799999997</v>
      </c>
    </row>
    <row r="48" spans="1:9" ht="12.95" customHeight="1" x14ac:dyDescent="0.2">
      <c r="A48" s="251"/>
      <c r="B48" s="269"/>
      <c r="C48" s="270" t="s">
        <v>258</v>
      </c>
      <c r="D48" s="268">
        <v>0</v>
      </c>
      <c r="E48" s="268">
        <v>0</v>
      </c>
      <c r="F48" s="268">
        <v>0</v>
      </c>
      <c r="G48" s="268">
        <v>0</v>
      </c>
      <c r="H48" s="268">
        <v>0</v>
      </c>
      <c r="I48" s="268">
        <f t="shared" ref="I48:I64" si="9">+H48-D48</f>
        <v>0</v>
      </c>
    </row>
    <row r="49" spans="1:10" ht="12.95" customHeight="1" x14ac:dyDescent="0.2">
      <c r="A49" s="251"/>
      <c r="B49" s="269"/>
      <c r="C49" s="270" t="s">
        <v>259</v>
      </c>
      <c r="D49" s="268">
        <v>0</v>
      </c>
      <c r="E49" s="268">
        <v>0</v>
      </c>
      <c r="F49" s="268">
        <v>0</v>
      </c>
      <c r="G49" s="268">
        <v>0</v>
      </c>
      <c r="H49" s="268">
        <v>0</v>
      </c>
      <c r="I49" s="268">
        <f t="shared" si="9"/>
        <v>0</v>
      </c>
    </row>
    <row r="50" spans="1:10" ht="12.95" customHeight="1" x14ac:dyDescent="0.2">
      <c r="A50" s="251"/>
      <c r="B50" s="269"/>
      <c r="C50" s="270" t="s">
        <v>260</v>
      </c>
      <c r="D50" s="268">
        <v>0</v>
      </c>
      <c r="E50" s="268">
        <v>0</v>
      </c>
      <c r="F50" s="268">
        <v>0</v>
      </c>
      <c r="G50" s="268">
        <v>0</v>
      </c>
      <c r="H50" s="268">
        <v>0</v>
      </c>
      <c r="I50" s="268">
        <f t="shared" si="9"/>
        <v>0</v>
      </c>
    </row>
    <row r="51" spans="1:10" ht="21" customHeight="1" x14ac:dyDescent="0.2">
      <c r="A51" s="251"/>
      <c r="B51" s="269"/>
      <c r="C51" s="275" t="s">
        <v>261</v>
      </c>
      <c r="D51" s="268">
        <v>0</v>
      </c>
      <c r="E51" s="268">
        <v>0</v>
      </c>
      <c r="F51" s="268">
        <v>0</v>
      </c>
      <c r="G51" s="268">
        <v>0</v>
      </c>
      <c r="H51" s="268">
        <v>0</v>
      </c>
      <c r="I51" s="268">
        <f t="shared" si="9"/>
        <v>0</v>
      </c>
    </row>
    <row r="52" spans="1:10" ht="12.95" customHeight="1" x14ac:dyDescent="0.2">
      <c r="A52" s="251"/>
      <c r="B52" s="269"/>
      <c r="C52" s="275" t="s">
        <v>262</v>
      </c>
      <c r="D52" s="268">
        <v>0</v>
      </c>
      <c r="E52" s="268">
        <v>0</v>
      </c>
      <c r="F52" s="268">
        <v>0</v>
      </c>
      <c r="G52" s="268">
        <v>0</v>
      </c>
      <c r="H52" s="268">
        <v>0</v>
      </c>
      <c r="I52" s="268">
        <f t="shared" si="9"/>
        <v>0</v>
      </c>
    </row>
    <row r="53" spans="1:10" ht="12.95" customHeight="1" x14ac:dyDescent="0.2">
      <c r="A53" s="251"/>
      <c r="B53" s="269"/>
      <c r="C53" s="275" t="s">
        <v>263</v>
      </c>
      <c r="D53" s="268">
        <v>57332862</v>
      </c>
      <c r="E53" s="268">
        <v>1286169.18</v>
      </c>
      <c r="F53" s="268">
        <f>D53+E53</f>
        <v>58619031.18</v>
      </c>
      <c r="G53" s="268">
        <v>58619031.18</v>
      </c>
      <c r="H53" s="268">
        <v>58619031.18</v>
      </c>
      <c r="I53" s="268">
        <f>H53-D53</f>
        <v>1286169.1799999997</v>
      </c>
      <c r="J53" s="276"/>
    </row>
    <row r="54" spans="1:10" ht="21" customHeight="1" x14ac:dyDescent="0.2">
      <c r="A54" s="251"/>
      <c r="B54" s="269"/>
      <c r="C54" s="275" t="s">
        <v>264</v>
      </c>
      <c r="D54" s="268">
        <v>0</v>
      </c>
      <c r="E54" s="268">
        <v>0</v>
      </c>
      <c r="F54" s="268">
        <v>0</v>
      </c>
      <c r="G54" s="268">
        <v>0</v>
      </c>
      <c r="H54" s="268">
        <v>0</v>
      </c>
      <c r="I54" s="268">
        <f t="shared" si="9"/>
        <v>0</v>
      </c>
    </row>
    <row r="55" spans="1:10" ht="21" customHeight="1" x14ac:dyDescent="0.2">
      <c r="A55" s="251"/>
      <c r="B55" s="269"/>
      <c r="C55" s="277" t="s">
        <v>265</v>
      </c>
      <c r="D55" s="268">
        <v>0</v>
      </c>
      <c r="E55" s="268">
        <v>0</v>
      </c>
      <c r="F55" s="268">
        <v>0</v>
      </c>
      <c r="G55" s="268">
        <v>0</v>
      </c>
      <c r="H55" s="268">
        <v>0</v>
      </c>
      <c r="I55" s="268">
        <f t="shared" si="9"/>
        <v>0</v>
      </c>
    </row>
    <row r="56" spans="1:10" ht="12.95" customHeight="1" x14ac:dyDescent="0.2">
      <c r="A56" s="251"/>
      <c r="B56" s="471" t="s">
        <v>266</v>
      </c>
      <c r="C56" s="472"/>
      <c r="D56" s="278">
        <f>SUM(D57:D65)</f>
        <v>14747293.51</v>
      </c>
      <c r="E56" s="278">
        <f t="shared" ref="E56:H56" si="10">SUM(E57:E65)</f>
        <v>-2007944.84</v>
      </c>
      <c r="F56" s="278">
        <f t="shared" si="10"/>
        <v>12739348.67</v>
      </c>
      <c r="G56" s="278">
        <f t="shared" si="10"/>
        <v>12739348.67</v>
      </c>
      <c r="H56" s="278">
        <f t="shared" si="10"/>
        <v>12739348.67</v>
      </c>
      <c r="I56" s="278">
        <f>SUM(I57:I60)</f>
        <v>-2007944.8399999999</v>
      </c>
    </row>
    <row r="57" spans="1:10" ht="12.95" customHeight="1" x14ac:dyDescent="0.2">
      <c r="A57" s="251"/>
      <c r="B57" s="269"/>
      <c r="C57" s="270" t="s">
        <v>267</v>
      </c>
      <c r="D57" s="268">
        <v>0</v>
      </c>
      <c r="E57" s="268">
        <v>0</v>
      </c>
      <c r="F57" s="268">
        <v>0</v>
      </c>
      <c r="G57" s="268">
        <v>0</v>
      </c>
      <c r="H57" s="268">
        <v>0</v>
      </c>
      <c r="I57" s="268">
        <f t="shared" si="9"/>
        <v>0</v>
      </c>
    </row>
    <row r="58" spans="1:10" ht="12.95" customHeight="1" x14ac:dyDescent="0.2">
      <c r="A58" s="251"/>
      <c r="B58" s="269"/>
      <c r="C58" s="270" t="s">
        <v>268</v>
      </c>
      <c r="D58" s="268">
        <v>0</v>
      </c>
      <c r="E58" s="268">
        <v>0</v>
      </c>
      <c r="F58" s="268">
        <v>0</v>
      </c>
      <c r="G58" s="268">
        <v>0</v>
      </c>
      <c r="H58" s="268">
        <v>0</v>
      </c>
      <c r="I58" s="268">
        <f t="shared" si="9"/>
        <v>0</v>
      </c>
    </row>
    <row r="59" spans="1:10" ht="12.95" customHeight="1" x14ac:dyDescent="0.2">
      <c r="A59" s="251"/>
      <c r="B59" s="269"/>
      <c r="C59" s="270" t="s">
        <v>269</v>
      </c>
      <c r="D59" s="268">
        <v>0</v>
      </c>
      <c r="E59" s="268">
        <v>0</v>
      </c>
      <c r="F59" s="268">
        <v>0</v>
      </c>
      <c r="G59" s="268">
        <v>0</v>
      </c>
      <c r="H59" s="268">
        <v>0</v>
      </c>
      <c r="I59" s="268">
        <f t="shared" si="9"/>
        <v>0</v>
      </c>
    </row>
    <row r="60" spans="1:10" ht="12.95" customHeight="1" x14ac:dyDescent="0.2">
      <c r="A60" s="251"/>
      <c r="B60" s="269"/>
      <c r="C60" s="270" t="s">
        <v>270</v>
      </c>
      <c r="D60" s="279">
        <v>14747293.51</v>
      </c>
      <c r="E60" s="279">
        <v>-2007944.84</v>
      </c>
      <c r="F60" s="279">
        <f>D60+E60</f>
        <v>12739348.67</v>
      </c>
      <c r="G60" s="268">
        <v>12739348.67</v>
      </c>
      <c r="H60" s="268">
        <v>12739348.67</v>
      </c>
      <c r="I60" s="268">
        <f>H60-D60</f>
        <v>-2007944.8399999999</v>
      </c>
      <c r="J60" s="280"/>
    </row>
    <row r="61" spans="1:10" ht="12.95" customHeight="1" x14ac:dyDescent="0.2">
      <c r="A61" s="251"/>
      <c r="B61" s="471" t="s">
        <v>271</v>
      </c>
      <c r="C61" s="472"/>
      <c r="D61" s="268">
        <f>+D62+D63</f>
        <v>0</v>
      </c>
      <c r="E61" s="268">
        <f t="shared" ref="E61:H61" si="11">+E62+E63</f>
        <v>0</v>
      </c>
      <c r="F61" s="268">
        <f t="shared" si="11"/>
        <v>0</v>
      </c>
      <c r="G61" s="268">
        <f t="shared" si="11"/>
        <v>0</v>
      </c>
      <c r="H61" s="268">
        <f t="shared" si="11"/>
        <v>0</v>
      </c>
      <c r="I61" s="268">
        <f t="shared" si="9"/>
        <v>0</v>
      </c>
    </row>
    <row r="62" spans="1:10" ht="21" customHeight="1" x14ac:dyDescent="0.2">
      <c r="A62" s="251"/>
      <c r="B62" s="269"/>
      <c r="C62" s="275" t="s">
        <v>272</v>
      </c>
      <c r="D62" s="268">
        <v>0</v>
      </c>
      <c r="E62" s="268">
        <v>0</v>
      </c>
      <c r="F62" s="268">
        <v>0</v>
      </c>
      <c r="G62" s="268">
        <v>0</v>
      </c>
      <c r="H62" s="268">
        <v>0</v>
      </c>
      <c r="I62" s="268">
        <f t="shared" si="9"/>
        <v>0</v>
      </c>
    </row>
    <row r="63" spans="1:10" ht="12.95" customHeight="1" x14ac:dyDescent="0.2">
      <c r="A63" s="251"/>
      <c r="B63" s="269"/>
      <c r="C63" s="270" t="s">
        <v>273</v>
      </c>
      <c r="D63" s="268">
        <v>0</v>
      </c>
      <c r="E63" s="268">
        <v>0</v>
      </c>
      <c r="F63" s="268">
        <v>0</v>
      </c>
      <c r="G63" s="268">
        <v>0</v>
      </c>
      <c r="H63" s="268">
        <v>0</v>
      </c>
      <c r="I63" s="268">
        <f t="shared" si="9"/>
        <v>0</v>
      </c>
    </row>
    <row r="64" spans="1:10" ht="12.95" customHeight="1" x14ac:dyDescent="0.2">
      <c r="A64" s="251"/>
      <c r="B64" s="471" t="s">
        <v>274</v>
      </c>
      <c r="C64" s="472"/>
      <c r="D64" s="268">
        <v>0</v>
      </c>
      <c r="E64" s="268">
        <v>0</v>
      </c>
      <c r="F64" s="268">
        <v>0</v>
      </c>
      <c r="G64" s="268">
        <v>0</v>
      </c>
      <c r="H64" s="268">
        <v>0</v>
      </c>
      <c r="I64" s="268">
        <f t="shared" si="9"/>
        <v>0</v>
      </c>
    </row>
    <row r="65" spans="1:11" ht="12.95" customHeight="1" x14ac:dyDescent="0.2">
      <c r="A65" s="251"/>
      <c r="B65" s="471" t="s">
        <v>275</v>
      </c>
      <c r="C65" s="472"/>
      <c r="D65" s="268">
        <v>0</v>
      </c>
      <c r="E65" s="268">
        <v>0</v>
      </c>
      <c r="F65" s="268">
        <v>0</v>
      </c>
      <c r="G65" s="268">
        <v>0</v>
      </c>
      <c r="H65" s="268">
        <v>0</v>
      </c>
      <c r="I65" s="268">
        <f>+H65-D65</f>
        <v>0</v>
      </c>
    </row>
    <row r="66" spans="1:11" ht="4.5" customHeight="1" x14ac:dyDescent="0.2">
      <c r="A66" s="251"/>
      <c r="B66" s="471"/>
      <c r="C66" s="472"/>
      <c r="D66" s="274"/>
      <c r="E66" s="274"/>
      <c r="F66" s="274"/>
      <c r="G66" s="274"/>
      <c r="H66" s="274"/>
      <c r="I66" s="274"/>
    </row>
    <row r="67" spans="1:11" s="120" customFormat="1" ht="12.95" customHeight="1" x14ac:dyDescent="0.2">
      <c r="A67" s="468" t="s">
        <v>276</v>
      </c>
      <c r="B67" s="469"/>
      <c r="C67" s="470"/>
      <c r="D67" s="273">
        <f>+D47+D56+D61+D64+D65</f>
        <v>72080155.510000005</v>
      </c>
      <c r="E67" s="273">
        <f t="shared" ref="E67:H67" si="12">+E47+E56+E61+E64+E65</f>
        <v>-721775.66000000015</v>
      </c>
      <c r="F67" s="273">
        <f>+F47+F56+F61+F64+F65</f>
        <v>71358379.849999994</v>
      </c>
      <c r="G67" s="273">
        <f>+G47+G56+G61+G64+G65</f>
        <v>71358379.849999994</v>
      </c>
      <c r="H67" s="273">
        <f t="shared" si="12"/>
        <v>71358379.849999994</v>
      </c>
      <c r="I67" s="273">
        <f>+I47+I56+I61+I64+I65</f>
        <v>-721775.66000000015</v>
      </c>
      <c r="J67" s="281"/>
    </row>
    <row r="68" spans="1:11" ht="6" customHeight="1" x14ac:dyDescent="0.2">
      <c r="A68" s="251"/>
      <c r="B68" s="471"/>
      <c r="C68" s="472"/>
      <c r="D68" s="274"/>
      <c r="E68" s="274"/>
      <c r="F68" s="274"/>
      <c r="G68" s="274"/>
      <c r="H68" s="274"/>
      <c r="I68" s="274"/>
    </row>
    <row r="69" spans="1:11" ht="12.95" customHeight="1" x14ac:dyDescent="0.2">
      <c r="A69" s="468" t="s">
        <v>277</v>
      </c>
      <c r="B69" s="469"/>
      <c r="C69" s="470"/>
      <c r="D69" s="273">
        <f>+D70</f>
        <v>0</v>
      </c>
      <c r="E69" s="273">
        <f t="shared" ref="E69:H69" si="13">+E70</f>
        <v>0</v>
      </c>
      <c r="F69" s="273">
        <f t="shared" si="13"/>
        <v>0</v>
      </c>
      <c r="G69" s="273">
        <f t="shared" si="13"/>
        <v>0</v>
      </c>
      <c r="H69" s="273">
        <f t="shared" si="13"/>
        <v>0</v>
      </c>
      <c r="I69" s="273">
        <f>+H69-D69</f>
        <v>0</v>
      </c>
    </row>
    <row r="70" spans="1:11" ht="12.95" customHeight="1" x14ac:dyDescent="0.2">
      <c r="A70" s="251"/>
      <c r="B70" s="471" t="s">
        <v>278</v>
      </c>
      <c r="C70" s="472"/>
      <c r="D70" s="268">
        <v>0</v>
      </c>
      <c r="E70" s="268">
        <v>0</v>
      </c>
      <c r="F70" s="268">
        <v>0</v>
      </c>
      <c r="G70" s="268">
        <v>0</v>
      </c>
      <c r="H70" s="268">
        <v>0</v>
      </c>
      <c r="I70" s="268">
        <v>0</v>
      </c>
    </row>
    <row r="71" spans="1:11" ht="6" customHeight="1" x14ac:dyDescent="0.2">
      <c r="A71" s="251"/>
      <c r="B71" s="471"/>
      <c r="C71" s="472"/>
      <c r="D71" s="271"/>
      <c r="E71" s="271"/>
      <c r="F71" s="271"/>
      <c r="G71" s="271"/>
      <c r="H71" s="271"/>
      <c r="I71" s="271"/>
    </row>
    <row r="72" spans="1:11" ht="12.95" customHeight="1" x14ac:dyDescent="0.2">
      <c r="A72" s="468" t="s">
        <v>279</v>
      </c>
      <c r="B72" s="469"/>
      <c r="C72" s="470"/>
      <c r="D72" s="282">
        <f t="shared" ref="D72:I72" si="14">+D42+D67+D69</f>
        <v>90149086.510000005</v>
      </c>
      <c r="E72" s="282">
        <f t="shared" si="14"/>
        <v>252624.33999999985</v>
      </c>
      <c r="F72" s="282">
        <f>F42+F67+F69</f>
        <v>90401710.849999994</v>
      </c>
      <c r="G72" s="282">
        <f>G42+G67+G69</f>
        <v>90401710.849999994</v>
      </c>
      <c r="H72" s="282">
        <f t="shared" ref="H72" si="15">H42+H67+H69</f>
        <v>90076910.849999994</v>
      </c>
      <c r="I72" s="282">
        <f t="shared" si="14"/>
        <v>-72175.660000000149</v>
      </c>
      <c r="K72" s="283"/>
    </row>
    <row r="73" spans="1:11" ht="6" customHeight="1" x14ac:dyDescent="0.2">
      <c r="A73" s="251"/>
      <c r="B73" s="471"/>
      <c r="C73" s="472"/>
      <c r="D73" s="271"/>
      <c r="E73" s="271"/>
      <c r="F73" s="271"/>
      <c r="G73" s="271"/>
      <c r="H73" s="271"/>
      <c r="I73" s="271"/>
    </row>
    <row r="74" spans="1:11" ht="12.95" customHeight="1" x14ac:dyDescent="0.2">
      <c r="A74" s="251"/>
      <c r="B74" s="469" t="s">
        <v>280</v>
      </c>
      <c r="C74" s="470"/>
      <c r="D74" s="271"/>
      <c r="E74" s="271"/>
      <c r="F74" s="271"/>
      <c r="G74" s="271"/>
      <c r="H74" s="271"/>
      <c r="I74" s="271"/>
    </row>
    <row r="75" spans="1:11" ht="21" customHeight="1" x14ac:dyDescent="0.2">
      <c r="A75" s="251"/>
      <c r="B75" s="473" t="s">
        <v>281</v>
      </c>
      <c r="C75" s="474"/>
      <c r="D75" s="268">
        <v>0</v>
      </c>
      <c r="E75" s="268">
        <v>0</v>
      </c>
      <c r="F75" s="268">
        <v>0</v>
      </c>
      <c r="G75" s="268">
        <v>0</v>
      </c>
      <c r="H75" s="268">
        <v>0</v>
      </c>
      <c r="I75" s="268">
        <v>0</v>
      </c>
    </row>
    <row r="76" spans="1:11" ht="21" customHeight="1" x14ac:dyDescent="0.2">
      <c r="A76" s="251"/>
      <c r="B76" s="473" t="s">
        <v>282</v>
      </c>
      <c r="C76" s="474"/>
      <c r="D76" s="268">
        <v>0</v>
      </c>
      <c r="E76" s="268">
        <v>0</v>
      </c>
      <c r="F76" s="268">
        <v>0</v>
      </c>
      <c r="G76" s="268">
        <v>0</v>
      </c>
      <c r="H76" s="268">
        <v>0</v>
      </c>
      <c r="I76" s="268">
        <v>0</v>
      </c>
    </row>
    <row r="77" spans="1:11" ht="12.95" customHeight="1" thickBot="1" x14ac:dyDescent="0.25">
      <c r="A77" s="254"/>
      <c r="B77" s="466" t="s">
        <v>283</v>
      </c>
      <c r="C77" s="467"/>
      <c r="D77" s="284">
        <f>+D75+D76</f>
        <v>0</v>
      </c>
      <c r="E77" s="284">
        <f t="shared" ref="E77:H77" si="16">+E75+E76</f>
        <v>0</v>
      </c>
      <c r="F77" s="284">
        <f t="shared" si="16"/>
        <v>0</v>
      </c>
      <c r="G77" s="284">
        <f t="shared" si="16"/>
        <v>0</v>
      </c>
      <c r="H77" s="284">
        <f t="shared" si="16"/>
        <v>0</v>
      </c>
      <c r="I77" s="284">
        <f>+H77-D77</f>
        <v>0</v>
      </c>
    </row>
    <row r="78" spans="1:11" x14ac:dyDescent="0.2">
      <c r="D78" s="285"/>
      <c r="E78" s="285"/>
      <c r="F78" s="285"/>
      <c r="G78" s="285"/>
      <c r="H78" s="285"/>
      <c r="I78" s="285"/>
    </row>
    <row r="79" spans="1:11" ht="19.5" customHeight="1" x14ac:dyDescent="0.2"/>
    <row r="80" spans="1:11" x14ac:dyDescent="0.2">
      <c r="C80" s="256"/>
      <c r="D80" s="256"/>
      <c r="E80" s="256"/>
      <c r="F80" s="256"/>
      <c r="G80" s="256"/>
      <c r="H80" s="256"/>
      <c r="I80" s="256"/>
      <c r="J80" s="256"/>
      <c r="K80" s="256"/>
    </row>
    <row r="81" spans="3:11" ht="18" customHeight="1" x14ac:dyDescent="0.2">
      <c r="C81" s="256"/>
      <c r="D81" s="256"/>
      <c r="E81" s="256"/>
      <c r="F81" s="256"/>
      <c r="G81" s="257"/>
      <c r="H81" s="257"/>
      <c r="I81" s="257"/>
      <c r="J81" s="256"/>
      <c r="K81" s="256"/>
    </row>
    <row r="82" spans="3:11" ht="17.25" customHeight="1" x14ac:dyDescent="0.2">
      <c r="C82" s="256"/>
      <c r="D82" s="256"/>
      <c r="E82" s="256"/>
      <c r="F82" s="256"/>
      <c r="G82" s="257"/>
      <c r="H82" s="257"/>
      <c r="I82" s="257"/>
      <c r="J82" s="256"/>
      <c r="K82" s="256"/>
    </row>
    <row r="83" spans="3:11" x14ac:dyDescent="0.2">
      <c r="C83" s="256"/>
      <c r="D83" s="256"/>
      <c r="E83" s="256"/>
      <c r="F83" s="256"/>
      <c r="G83" s="257"/>
      <c r="H83" s="257"/>
      <c r="I83" s="257"/>
      <c r="J83" s="256"/>
      <c r="K83" s="256"/>
    </row>
    <row r="84" spans="3:11" x14ac:dyDescent="0.2">
      <c r="C84" s="258"/>
      <c r="D84" s="258"/>
      <c r="E84" s="256"/>
      <c r="F84" s="258"/>
      <c r="G84" s="257"/>
      <c r="H84" s="257"/>
      <c r="I84" s="257"/>
      <c r="J84" s="258"/>
      <c r="K84" s="258"/>
    </row>
    <row r="85" spans="3:11" x14ac:dyDescent="0.2">
      <c r="C85" s="256"/>
      <c r="D85" s="256"/>
      <c r="E85" s="256"/>
      <c r="F85" s="256"/>
      <c r="G85" s="257"/>
      <c r="H85" s="257"/>
      <c r="I85" s="257"/>
      <c r="J85" s="256"/>
      <c r="K85" s="256"/>
    </row>
    <row r="86" spans="3:11" x14ac:dyDescent="0.2">
      <c r="C86" s="256"/>
      <c r="D86" s="256"/>
      <c r="E86" s="256"/>
      <c r="F86" s="256"/>
      <c r="G86" s="257"/>
      <c r="H86" s="257"/>
      <c r="I86" s="257"/>
      <c r="J86" s="256"/>
      <c r="K86" s="256"/>
    </row>
  </sheetData>
  <mergeCells count="52">
    <mergeCell ref="A5:C5"/>
    <mergeCell ref="D5:H5"/>
    <mergeCell ref="I5:I7"/>
    <mergeCell ref="A6:C6"/>
    <mergeCell ref="A7:C7"/>
    <mergeCell ref="D6:D7"/>
    <mergeCell ref="B14:C14"/>
    <mergeCell ref="E6:E7"/>
    <mergeCell ref="F6:F7"/>
    <mergeCell ref="G6:G7"/>
    <mergeCell ref="H6:H7"/>
    <mergeCell ref="A8:C8"/>
    <mergeCell ref="B9:C9"/>
    <mergeCell ref="B10:C10"/>
    <mergeCell ref="B11:C11"/>
    <mergeCell ref="B12:C12"/>
    <mergeCell ref="B13:C13"/>
    <mergeCell ref="B29:C29"/>
    <mergeCell ref="B35:C35"/>
    <mergeCell ref="B15:C15"/>
    <mergeCell ref="A16:A17"/>
    <mergeCell ref="B16:C16"/>
    <mergeCell ref="B17:C17"/>
    <mergeCell ref="F16:F17"/>
    <mergeCell ref="G16:G17"/>
    <mergeCell ref="H16:H17"/>
    <mergeCell ref="I16:I17"/>
    <mergeCell ref="D16:D17"/>
    <mergeCell ref="E16:E17"/>
    <mergeCell ref="A44:C44"/>
    <mergeCell ref="B36:C36"/>
    <mergeCell ref="B38:C38"/>
    <mergeCell ref="A42:C42"/>
    <mergeCell ref="A43:C43"/>
    <mergeCell ref="B71:C71"/>
    <mergeCell ref="A46:C46"/>
    <mergeCell ref="B47:C47"/>
    <mergeCell ref="B56:C56"/>
    <mergeCell ref="B61:C61"/>
    <mergeCell ref="B64:C64"/>
    <mergeCell ref="B65:C65"/>
    <mergeCell ref="B66:C66"/>
    <mergeCell ref="A67:C67"/>
    <mergeCell ref="B68:C68"/>
    <mergeCell ref="A69:C69"/>
    <mergeCell ref="B70:C70"/>
    <mergeCell ref="B77:C77"/>
    <mergeCell ref="A72:C72"/>
    <mergeCell ref="B73:C73"/>
    <mergeCell ref="B74:C74"/>
    <mergeCell ref="B75:C75"/>
    <mergeCell ref="B76:C76"/>
  </mergeCells>
  <pageMargins left="0.56999999999999995" right="0.15748031496062992" top="0.46" bottom="0" header="0.23622047244094491" footer="0.17"/>
  <pageSetup scale="71" fitToHeight="3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J170"/>
  <sheetViews>
    <sheetView zoomScale="142" zoomScaleNormal="142" workbookViewId="0">
      <selection sqref="A1:XFD1048576"/>
    </sheetView>
  </sheetViews>
  <sheetFormatPr baseColWidth="10" defaultRowHeight="11.25" x14ac:dyDescent="0.2"/>
  <cols>
    <col min="1" max="1" width="3.7109375" style="115" customWidth="1"/>
    <col min="2" max="2" width="44" style="115" customWidth="1"/>
    <col min="3" max="8" width="13" style="115" customWidth="1"/>
    <col min="9" max="16384" width="11.42578125" style="115"/>
  </cols>
  <sheetData>
    <row r="1" spans="1:8" ht="14.25" customHeight="1" x14ac:dyDescent="0.2">
      <c r="A1" s="306"/>
      <c r="B1" s="248"/>
      <c r="C1" s="249"/>
      <c r="D1" s="289" t="s">
        <v>430</v>
      </c>
      <c r="E1" s="249"/>
      <c r="F1" s="249"/>
      <c r="G1" s="249"/>
      <c r="H1" s="250"/>
    </row>
    <row r="2" spans="1:8" ht="13.35" customHeight="1" x14ac:dyDescent="0.2">
      <c r="A2" s="489" t="s">
        <v>416</v>
      </c>
      <c r="B2" s="490"/>
      <c r="C2" s="490"/>
      <c r="D2" s="490"/>
      <c r="E2" s="490"/>
      <c r="F2" s="490"/>
      <c r="G2" s="490"/>
      <c r="H2" s="491"/>
    </row>
    <row r="3" spans="1:8" ht="13.35" customHeight="1" x14ac:dyDescent="0.2">
      <c r="A3" s="489" t="s">
        <v>284</v>
      </c>
      <c r="B3" s="490"/>
      <c r="C3" s="490"/>
      <c r="D3" s="490"/>
      <c r="E3" s="490"/>
      <c r="F3" s="490"/>
      <c r="G3" s="490"/>
      <c r="H3" s="491"/>
    </row>
    <row r="4" spans="1:8" ht="13.35" customHeight="1" x14ac:dyDescent="0.2">
      <c r="A4" s="489" t="s">
        <v>446</v>
      </c>
      <c r="B4" s="490"/>
      <c r="C4" s="490"/>
      <c r="D4" s="490"/>
      <c r="E4" s="490"/>
      <c r="F4" s="490"/>
      <c r="G4" s="490"/>
      <c r="H4" s="491"/>
    </row>
    <row r="5" spans="1:8" ht="13.35" customHeight="1" thickBot="1" x14ac:dyDescent="0.25">
      <c r="A5" s="492" t="s">
        <v>0</v>
      </c>
      <c r="B5" s="493"/>
      <c r="C5" s="493"/>
      <c r="D5" s="493"/>
      <c r="E5" s="493"/>
      <c r="F5" s="493"/>
      <c r="G5" s="493"/>
      <c r="H5" s="494"/>
    </row>
    <row r="6" spans="1:8" ht="11.25" customHeight="1" thickBot="1" x14ac:dyDescent="0.25">
      <c r="A6" s="483" t="s">
        <v>1</v>
      </c>
      <c r="B6" s="485"/>
      <c r="C6" s="486" t="s">
        <v>285</v>
      </c>
      <c r="D6" s="487"/>
      <c r="E6" s="487"/>
      <c r="F6" s="487"/>
      <c r="G6" s="488"/>
      <c r="H6" s="422" t="s">
        <v>286</v>
      </c>
    </row>
    <row r="7" spans="1:8" ht="23.25" thickBot="1" x14ac:dyDescent="0.25">
      <c r="A7" s="492"/>
      <c r="B7" s="494"/>
      <c r="C7" s="307" t="s">
        <v>179</v>
      </c>
      <c r="D7" s="300" t="s">
        <v>287</v>
      </c>
      <c r="E7" s="307" t="s">
        <v>288</v>
      </c>
      <c r="F7" s="307" t="s">
        <v>180</v>
      </c>
      <c r="G7" s="307" t="s">
        <v>182</v>
      </c>
      <c r="H7" s="430"/>
    </row>
    <row r="8" spans="1:8" ht="14.1" customHeight="1" x14ac:dyDescent="0.2">
      <c r="A8" s="480" t="s">
        <v>289</v>
      </c>
      <c r="B8" s="482"/>
      <c r="C8" s="290">
        <f>C9+C17+C27+C37</f>
        <v>18068931</v>
      </c>
      <c r="D8" s="290">
        <f t="shared" ref="D8:H8" si="0">D9+D17+D27+D37</f>
        <v>974400</v>
      </c>
      <c r="E8" s="290">
        <f t="shared" si="0"/>
        <v>19043331</v>
      </c>
      <c r="F8" s="290">
        <f t="shared" si="0"/>
        <v>19036440.169999998</v>
      </c>
      <c r="G8" s="290">
        <f t="shared" si="0"/>
        <v>18566082.169999998</v>
      </c>
      <c r="H8" s="290">
        <f t="shared" si="0"/>
        <v>6890.8299999991432</v>
      </c>
    </row>
    <row r="9" spans="1:8" ht="14.1" customHeight="1" x14ac:dyDescent="0.2">
      <c r="A9" s="475" t="s">
        <v>290</v>
      </c>
      <c r="B9" s="478"/>
      <c r="C9" s="290">
        <f>SUM(C10:C16)</f>
        <v>7405000</v>
      </c>
      <c r="D9" s="290">
        <f t="shared" ref="D9:H9" si="1">SUM(D10:D16)</f>
        <v>0</v>
      </c>
      <c r="E9" s="290">
        <f t="shared" si="1"/>
        <v>7405000</v>
      </c>
      <c r="F9" s="290">
        <f t="shared" si="1"/>
        <v>7398109.1699999999</v>
      </c>
      <c r="G9" s="290">
        <f t="shared" si="1"/>
        <v>7300109.1699999999</v>
      </c>
      <c r="H9" s="290">
        <f t="shared" si="1"/>
        <v>6890.8299999991432</v>
      </c>
    </row>
    <row r="10" spans="1:8" ht="13.5" customHeight="1" x14ac:dyDescent="0.2">
      <c r="A10" s="304"/>
      <c r="B10" s="252" t="s">
        <v>291</v>
      </c>
      <c r="C10" s="305">
        <v>0</v>
      </c>
      <c r="D10" s="305">
        <v>0</v>
      </c>
      <c r="E10" s="305">
        <v>0</v>
      </c>
      <c r="F10" s="305">
        <v>0</v>
      </c>
      <c r="G10" s="305">
        <v>0</v>
      </c>
      <c r="H10" s="305">
        <f t="shared" ref="H10:H26" si="2">+E10-F10</f>
        <v>0</v>
      </c>
    </row>
    <row r="11" spans="1:8" ht="14.1" customHeight="1" x14ac:dyDescent="0.2">
      <c r="A11" s="304"/>
      <c r="B11" s="252" t="s">
        <v>292</v>
      </c>
      <c r="C11" s="305">
        <v>4485000</v>
      </c>
      <c r="D11" s="305">
        <v>142594.81</v>
      </c>
      <c r="E11" s="305">
        <f t="shared" ref="E11:E36" si="3">C11+D11</f>
        <v>4627594.8099999996</v>
      </c>
      <c r="F11" s="305">
        <v>4620703.9800000004</v>
      </c>
      <c r="G11" s="305">
        <v>4522703.9800000004</v>
      </c>
      <c r="H11" s="305">
        <f t="shared" si="2"/>
        <v>6890.8299999991432</v>
      </c>
    </row>
    <row r="12" spans="1:8" ht="13.5" customHeight="1" x14ac:dyDescent="0.2">
      <c r="A12" s="304"/>
      <c r="B12" s="252" t="s">
        <v>293</v>
      </c>
      <c r="C12" s="305">
        <v>0</v>
      </c>
      <c r="D12" s="305">
        <v>0</v>
      </c>
      <c r="E12" s="305">
        <v>0</v>
      </c>
      <c r="F12" s="305">
        <v>0</v>
      </c>
      <c r="G12" s="305">
        <v>0</v>
      </c>
      <c r="H12" s="305">
        <f t="shared" si="2"/>
        <v>0</v>
      </c>
    </row>
    <row r="13" spans="1:8" ht="14.1" customHeight="1" x14ac:dyDescent="0.2">
      <c r="A13" s="304"/>
      <c r="B13" s="252" t="s">
        <v>294</v>
      </c>
      <c r="C13" s="305">
        <v>0</v>
      </c>
      <c r="D13" s="305">
        <v>0</v>
      </c>
      <c r="E13" s="305">
        <f t="shared" si="3"/>
        <v>0</v>
      </c>
      <c r="F13" s="305">
        <v>0</v>
      </c>
      <c r="G13" s="305">
        <v>0</v>
      </c>
      <c r="H13" s="305">
        <f t="shared" si="2"/>
        <v>0</v>
      </c>
    </row>
    <row r="14" spans="1:8" ht="14.1" customHeight="1" x14ac:dyDescent="0.2">
      <c r="A14" s="304"/>
      <c r="B14" s="252" t="s">
        <v>295</v>
      </c>
      <c r="C14" s="305">
        <v>0</v>
      </c>
      <c r="D14" s="305">
        <v>165485</v>
      </c>
      <c r="E14" s="305">
        <f t="shared" si="3"/>
        <v>165485</v>
      </c>
      <c r="F14" s="305">
        <v>165485</v>
      </c>
      <c r="G14" s="305">
        <v>165485</v>
      </c>
      <c r="H14" s="305">
        <f t="shared" si="2"/>
        <v>0</v>
      </c>
    </row>
    <row r="15" spans="1:8" ht="14.1" customHeight="1" x14ac:dyDescent="0.2">
      <c r="A15" s="304"/>
      <c r="B15" s="252" t="s">
        <v>296</v>
      </c>
      <c r="C15" s="305">
        <v>0</v>
      </c>
      <c r="D15" s="305">
        <v>0</v>
      </c>
      <c r="E15" s="305">
        <f t="shared" si="3"/>
        <v>0</v>
      </c>
      <c r="F15" s="305">
        <v>0</v>
      </c>
      <c r="G15" s="305">
        <v>0</v>
      </c>
      <c r="H15" s="305">
        <f t="shared" si="2"/>
        <v>0</v>
      </c>
    </row>
    <row r="16" spans="1:8" ht="14.1" customHeight="1" x14ac:dyDescent="0.2">
      <c r="A16" s="304"/>
      <c r="B16" s="252" t="s">
        <v>297</v>
      </c>
      <c r="C16" s="305">
        <v>2920000</v>
      </c>
      <c r="D16" s="290">
        <v>-308079.81</v>
      </c>
      <c r="E16" s="305">
        <f t="shared" si="3"/>
        <v>2611920.19</v>
      </c>
      <c r="F16" s="305">
        <v>2611920.19</v>
      </c>
      <c r="G16" s="305">
        <v>2611920.19</v>
      </c>
      <c r="H16" s="305">
        <f t="shared" si="2"/>
        <v>0</v>
      </c>
    </row>
    <row r="17" spans="1:8" ht="14.1" customHeight="1" x14ac:dyDescent="0.2">
      <c r="A17" s="475" t="s">
        <v>298</v>
      </c>
      <c r="B17" s="478"/>
      <c r="C17" s="290">
        <f>SUM(C18:C26)</f>
        <v>1200000</v>
      </c>
      <c r="D17" s="290">
        <f t="shared" ref="D17:H17" si="4">SUM(D18:D26)</f>
        <v>0</v>
      </c>
      <c r="E17" s="290">
        <f t="shared" si="4"/>
        <v>1200000</v>
      </c>
      <c r="F17" s="290">
        <f t="shared" si="4"/>
        <v>1200000</v>
      </c>
      <c r="G17" s="290">
        <f t="shared" si="4"/>
        <v>1200000</v>
      </c>
      <c r="H17" s="290">
        <f t="shared" si="4"/>
        <v>0</v>
      </c>
    </row>
    <row r="18" spans="1:8" ht="22.5" x14ac:dyDescent="0.2">
      <c r="A18" s="304"/>
      <c r="B18" s="253" t="s">
        <v>299</v>
      </c>
      <c r="C18" s="305">
        <v>0</v>
      </c>
      <c r="D18" s="305">
        <v>0</v>
      </c>
      <c r="E18" s="305">
        <f t="shared" si="3"/>
        <v>0</v>
      </c>
      <c r="F18" s="305">
        <v>0</v>
      </c>
      <c r="G18" s="305">
        <v>0</v>
      </c>
      <c r="H18" s="305">
        <f t="shared" si="2"/>
        <v>0</v>
      </c>
    </row>
    <row r="19" spans="1:8" ht="13.5" customHeight="1" x14ac:dyDescent="0.2">
      <c r="A19" s="304"/>
      <c r="B19" s="253" t="s">
        <v>300</v>
      </c>
      <c r="C19" s="305">
        <v>0</v>
      </c>
      <c r="D19" s="305">
        <v>0</v>
      </c>
      <c r="E19" s="305">
        <f t="shared" si="3"/>
        <v>0</v>
      </c>
      <c r="F19" s="305">
        <v>0</v>
      </c>
      <c r="G19" s="305">
        <v>0</v>
      </c>
      <c r="H19" s="305">
        <f t="shared" si="2"/>
        <v>0</v>
      </c>
    </row>
    <row r="20" spans="1:8" ht="22.5" x14ac:dyDescent="0.2">
      <c r="A20" s="304"/>
      <c r="B20" s="253" t="s">
        <v>301</v>
      </c>
      <c r="C20" s="305">
        <v>0</v>
      </c>
      <c r="D20" s="305">
        <v>0</v>
      </c>
      <c r="E20" s="305">
        <f t="shared" si="3"/>
        <v>0</v>
      </c>
      <c r="F20" s="305">
        <v>0</v>
      </c>
      <c r="G20" s="305">
        <v>0</v>
      </c>
      <c r="H20" s="305">
        <f t="shared" si="2"/>
        <v>0</v>
      </c>
    </row>
    <row r="21" spans="1:8" ht="14.1" customHeight="1" x14ac:dyDescent="0.2">
      <c r="A21" s="304"/>
      <c r="B21" s="253" t="s">
        <v>302</v>
      </c>
      <c r="C21" s="305">
        <v>0</v>
      </c>
      <c r="D21" s="305">
        <v>0</v>
      </c>
      <c r="E21" s="305">
        <f t="shared" si="3"/>
        <v>0</v>
      </c>
      <c r="F21" s="305">
        <v>0</v>
      </c>
      <c r="G21" s="305">
        <v>0</v>
      </c>
      <c r="H21" s="305">
        <f t="shared" si="2"/>
        <v>0</v>
      </c>
    </row>
    <row r="22" spans="1:8" ht="14.1" customHeight="1" x14ac:dyDescent="0.2">
      <c r="A22" s="304"/>
      <c r="B22" s="253" t="s">
        <v>303</v>
      </c>
      <c r="C22" s="305">
        <v>0</v>
      </c>
      <c r="D22" s="305">
        <v>0</v>
      </c>
      <c r="E22" s="305">
        <f t="shared" si="3"/>
        <v>0</v>
      </c>
      <c r="F22" s="305">
        <v>0</v>
      </c>
      <c r="G22" s="305">
        <v>0</v>
      </c>
      <c r="H22" s="305">
        <f t="shared" si="2"/>
        <v>0</v>
      </c>
    </row>
    <row r="23" spans="1:8" ht="14.1" customHeight="1" x14ac:dyDescent="0.2">
      <c r="A23" s="304"/>
      <c r="B23" s="253" t="s">
        <v>304</v>
      </c>
      <c r="C23" s="305">
        <v>1200000</v>
      </c>
      <c r="D23" s="305">
        <v>0</v>
      </c>
      <c r="E23" s="305">
        <f t="shared" si="3"/>
        <v>1200000</v>
      </c>
      <c r="F23" s="305">
        <v>1200000</v>
      </c>
      <c r="G23" s="305">
        <v>1200000</v>
      </c>
      <c r="H23" s="305">
        <f t="shared" si="2"/>
        <v>0</v>
      </c>
    </row>
    <row r="24" spans="1:8" ht="22.5" x14ac:dyDescent="0.2">
      <c r="A24" s="304"/>
      <c r="B24" s="253" t="s">
        <v>305</v>
      </c>
      <c r="C24" s="305">
        <v>0</v>
      </c>
      <c r="D24" s="305">
        <v>0</v>
      </c>
      <c r="E24" s="305">
        <f t="shared" si="3"/>
        <v>0</v>
      </c>
      <c r="F24" s="305">
        <v>0</v>
      </c>
      <c r="G24" s="305">
        <v>0</v>
      </c>
      <c r="H24" s="305">
        <f t="shared" si="2"/>
        <v>0</v>
      </c>
    </row>
    <row r="25" spans="1:8" ht="14.1" customHeight="1" x14ac:dyDescent="0.2">
      <c r="A25" s="304"/>
      <c r="B25" s="252" t="s">
        <v>306</v>
      </c>
      <c r="C25" s="305">
        <v>0</v>
      </c>
      <c r="D25" s="305">
        <v>0</v>
      </c>
      <c r="E25" s="305">
        <f t="shared" si="3"/>
        <v>0</v>
      </c>
      <c r="F25" s="305">
        <v>0</v>
      </c>
      <c r="G25" s="305">
        <v>0</v>
      </c>
      <c r="H25" s="305">
        <f t="shared" si="2"/>
        <v>0</v>
      </c>
    </row>
    <row r="26" spans="1:8" ht="14.1" customHeight="1" x14ac:dyDescent="0.2">
      <c r="A26" s="304"/>
      <c r="B26" s="252" t="s">
        <v>307</v>
      </c>
      <c r="C26" s="305">
        <v>0</v>
      </c>
      <c r="D26" s="305">
        <v>0</v>
      </c>
      <c r="E26" s="305">
        <f t="shared" si="3"/>
        <v>0</v>
      </c>
      <c r="F26" s="305">
        <v>0</v>
      </c>
      <c r="G26" s="305">
        <v>0</v>
      </c>
      <c r="H26" s="305">
        <f t="shared" si="2"/>
        <v>0</v>
      </c>
    </row>
    <row r="27" spans="1:8" ht="14.1" customHeight="1" x14ac:dyDescent="0.2">
      <c r="A27" s="475" t="s">
        <v>308</v>
      </c>
      <c r="B27" s="478"/>
      <c r="C27" s="290">
        <f>SUM(C28:C36)</f>
        <v>2338982</v>
      </c>
      <c r="D27" s="290">
        <f t="shared" ref="D27:H27" si="5">SUM(D28:D36)</f>
        <v>535957.19999999995</v>
      </c>
      <c r="E27" s="290">
        <f t="shared" si="5"/>
        <v>2874939.1999999997</v>
      </c>
      <c r="F27" s="290">
        <f t="shared" si="5"/>
        <v>2874939.1999999997</v>
      </c>
      <c r="G27" s="290">
        <f t="shared" si="5"/>
        <v>2502581.1999999997</v>
      </c>
      <c r="H27" s="290">
        <f t="shared" si="5"/>
        <v>0</v>
      </c>
    </row>
    <row r="28" spans="1:8" ht="14.1" customHeight="1" x14ac:dyDescent="0.2">
      <c r="A28" s="304"/>
      <c r="B28" s="252" t="s">
        <v>309</v>
      </c>
      <c r="C28" s="305">
        <v>27340</v>
      </c>
      <c r="D28" s="305">
        <v>-2519.39</v>
      </c>
      <c r="E28" s="305">
        <f t="shared" si="3"/>
        <v>24820.61</v>
      </c>
      <c r="F28" s="305">
        <v>24820.61</v>
      </c>
      <c r="G28" s="305">
        <v>24820.61</v>
      </c>
      <c r="H28" s="305">
        <f t="shared" ref="H28:H36" si="6">+E28-F28</f>
        <v>0</v>
      </c>
    </row>
    <row r="29" spans="1:8" ht="14.1" customHeight="1" x14ac:dyDescent="0.2">
      <c r="A29" s="304"/>
      <c r="B29" s="252" t="s">
        <v>310</v>
      </c>
      <c r="C29" s="305">
        <v>90000</v>
      </c>
      <c r="D29" s="305">
        <v>-10898.04</v>
      </c>
      <c r="E29" s="305">
        <f t="shared" si="3"/>
        <v>79101.959999999992</v>
      </c>
      <c r="F29" s="305">
        <v>79101.959999999992</v>
      </c>
      <c r="G29" s="305">
        <v>79101.959999999992</v>
      </c>
      <c r="H29" s="305">
        <f t="shared" si="6"/>
        <v>0</v>
      </c>
    </row>
    <row r="30" spans="1:8" ht="19.5" customHeight="1" x14ac:dyDescent="0.2">
      <c r="A30" s="304"/>
      <c r="B30" s="253" t="s">
        <v>311</v>
      </c>
      <c r="C30" s="305">
        <v>569820</v>
      </c>
      <c r="D30" s="305">
        <v>-333038.95</v>
      </c>
      <c r="E30" s="305">
        <f t="shared" si="3"/>
        <v>236781.05</v>
      </c>
      <c r="F30" s="305">
        <v>236781.05</v>
      </c>
      <c r="G30" s="305">
        <v>236781.05</v>
      </c>
      <c r="H30" s="305">
        <f t="shared" si="6"/>
        <v>0</v>
      </c>
    </row>
    <row r="31" spans="1:8" ht="14.1" customHeight="1" x14ac:dyDescent="0.2">
      <c r="A31" s="304"/>
      <c r="B31" s="253" t="s">
        <v>312</v>
      </c>
      <c r="C31" s="305">
        <v>1800</v>
      </c>
      <c r="D31" s="305">
        <v>-902.74</v>
      </c>
      <c r="E31" s="305">
        <f t="shared" si="3"/>
        <v>897.26</v>
      </c>
      <c r="F31" s="305">
        <v>897.26</v>
      </c>
      <c r="G31" s="305">
        <v>897.26</v>
      </c>
      <c r="H31" s="305">
        <f t="shared" si="6"/>
        <v>0</v>
      </c>
    </row>
    <row r="32" spans="1:8" ht="22.5" x14ac:dyDescent="0.2">
      <c r="A32" s="304"/>
      <c r="B32" s="253" t="s">
        <v>313</v>
      </c>
      <c r="C32" s="305">
        <v>111500</v>
      </c>
      <c r="D32" s="305">
        <v>-66054.22</v>
      </c>
      <c r="E32" s="305">
        <f t="shared" si="3"/>
        <v>45445.78</v>
      </c>
      <c r="F32" s="310">
        <v>45445.78</v>
      </c>
      <c r="G32" s="310">
        <v>45445.78</v>
      </c>
      <c r="H32" s="305">
        <f t="shared" si="6"/>
        <v>0</v>
      </c>
    </row>
    <row r="33" spans="1:8" ht="14.1" customHeight="1" x14ac:dyDescent="0.2">
      <c r="A33" s="304"/>
      <c r="B33" s="253" t="s">
        <v>314</v>
      </c>
      <c r="C33" s="305">
        <v>718999</v>
      </c>
      <c r="D33" s="305">
        <v>896946.42999999993</v>
      </c>
      <c r="E33" s="305">
        <f t="shared" si="3"/>
        <v>1615945.43</v>
      </c>
      <c r="F33" s="305">
        <v>1615945.43</v>
      </c>
      <c r="G33" s="305">
        <v>1291145.43</v>
      </c>
      <c r="H33" s="305">
        <f t="shared" si="6"/>
        <v>0</v>
      </c>
    </row>
    <row r="34" spans="1:8" ht="14.1" customHeight="1" x14ac:dyDescent="0.2">
      <c r="A34" s="304"/>
      <c r="B34" s="253" t="s">
        <v>315</v>
      </c>
      <c r="C34" s="305">
        <v>241000</v>
      </c>
      <c r="D34" s="305">
        <v>56076.959999999999</v>
      </c>
      <c r="E34" s="305">
        <f t="shared" si="3"/>
        <v>297076.96000000002</v>
      </c>
      <c r="F34" s="305">
        <v>297076.96000000002</v>
      </c>
      <c r="G34" s="305">
        <v>297076.96000000002</v>
      </c>
      <c r="H34" s="305">
        <f t="shared" si="6"/>
        <v>0</v>
      </c>
    </row>
    <row r="35" spans="1:8" ht="14.1" customHeight="1" x14ac:dyDescent="0.2">
      <c r="A35" s="304"/>
      <c r="B35" s="253" t="s">
        <v>316</v>
      </c>
      <c r="C35" s="305">
        <v>361000</v>
      </c>
      <c r="D35" s="305">
        <v>7036.15</v>
      </c>
      <c r="E35" s="305">
        <f t="shared" si="3"/>
        <v>368036.15</v>
      </c>
      <c r="F35" s="305">
        <v>368036.15</v>
      </c>
      <c r="G35" s="305">
        <v>368036.15</v>
      </c>
      <c r="H35" s="305">
        <f t="shared" si="6"/>
        <v>0</v>
      </c>
    </row>
    <row r="36" spans="1:8" ht="14.1" customHeight="1" x14ac:dyDescent="0.2">
      <c r="A36" s="304"/>
      <c r="B36" s="252" t="s">
        <v>317</v>
      </c>
      <c r="C36" s="305">
        <v>217523</v>
      </c>
      <c r="D36" s="305">
        <v>-10689</v>
      </c>
      <c r="E36" s="305">
        <f t="shared" si="3"/>
        <v>206834</v>
      </c>
      <c r="F36" s="305">
        <v>206834</v>
      </c>
      <c r="G36" s="305">
        <v>159276</v>
      </c>
      <c r="H36" s="305">
        <f t="shared" si="6"/>
        <v>0</v>
      </c>
    </row>
    <row r="37" spans="1:8" ht="25.5" customHeight="1" x14ac:dyDescent="0.2">
      <c r="A37" s="495" t="s">
        <v>318</v>
      </c>
      <c r="B37" s="496"/>
      <c r="C37" s="290">
        <f>SUM(C38:C46)</f>
        <v>7124949</v>
      </c>
      <c r="D37" s="290">
        <f t="shared" ref="D37:H37" si="7">SUM(D38:D46)</f>
        <v>438442.8</v>
      </c>
      <c r="E37" s="290">
        <f t="shared" si="7"/>
        <v>7563391.7999999998</v>
      </c>
      <c r="F37" s="290">
        <f t="shared" si="7"/>
        <v>7563391.7999999998</v>
      </c>
      <c r="G37" s="290">
        <f t="shared" si="7"/>
        <v>7563391.7999999998</v>
      </c>
      <c r="H37" s="290">
        <f t="shared" si="7"/>
        <v>0</v>
      </c>
    </row>
    <row r="38" spans="1:8" ht="14.1" customHeight="1" x14ac:dyDescent="0.2">
      <c r="A38" s="304"/>
      <c r="B38" s="252" t="s">
        <v>319</v>
      </c>
      <c r="C38" s="305">
        <v>0</v>
      </c>
      <c r="D38" s="305">
        <v>0</v>
      </c>
      <c r="E38" s="305">
        <v>0</v>
      </c>
      <c r="F38" s="305">
        <v>0</v>
      </c>
      <c r="G38" s="305">
        <v>0</v>
      </c>
      <c r="H38" s="305">
        <f t="shared" ref="H38:H81" si="8">+E38-F38</f>
        <v>0</v>
      </c>
    </row>
    <row r="39" spans="1:8" ht="14.1" customHeight="1" x14ac:dyDescent="0.2">
      <c r="A39" s="304"/>
      <c r="B39" s="252" t="s">
        <v>320</v>
      </c>
      <c r="C39" s="305">
        <v>0</v>
      </c>
      <c r="D39" s="305">
        <v>0</v>
      </c>
      <c r="E39" s="305">
        <v>0</v>
      </c>
      <c r="F39" s="305">
        <v>0</v>
      </c>
      <c r="G39" s="305">
        <v>0</v>
      </c>
      <c r="H39" s="305">
        <f t="shared" si="8"/>
        <v>0</v>
      </c>
    </row>
    <row r="40" spans="1:8" ht="14.1" customHeight="1" x14ac:dyDescent="0.2">
      <c r="A40" s="304"/>
      <c r="B40" s="252" t="s">
        <v>321</v>
      </c>
      <c r="C40" s="305">
        <v>0</v>
      </c>
      <c r="D40" s="305">
        <v>0</v>
      </c>
      <c r="E40" s="305">
        <v>0</v>
      </c>
      <c r="F40" s="305">
        <v>0</v>
      </c>
      <c r="G40" s="305">
        <v>0</v>
      </c>
      <c r="H40" s="305">
        <f t="shared" si="8"/>
        <v>0</v>
      </c>
    </row>
    <row r="41" spans="1:8" ht="14.1" customHeight="1" x14ac:dyDescent="0.2">
      <c r="A41" s="304"/>
      <c r="B41" s="252" t="s">
        <v>322</v>
      </c>
      <c r="C41" s="305">
        <v>7124949</v>
      </c>
      <c r="D41" s="305">
        <v>438442.8</v>
      </c>
      <c r="E41" s="305">
        <f t="shared" ref="E41" si="9">C41+D41</f>
        <v>7563391.7999999998</v>
      </c>
      <c r="F41" s="305">
        <v>7563391.7999999998</v>
      </c>
      <c r="G41" s="305">
        <v>7563391.7999999998</v>
      </c>
      <c r="H41" s="305">
        <f t="shared" si="8"/>
        <v>0</v>
      </c>
    </row>
    <row r="42" spans="1:8" ht="14.1" customHeight="1" x14ac:dyDescent="0.2">
      <c r="A42" s="304"/>
      <c r="B42" s="252" t="s">
        <v>323</v>
      </c>
      <c r="C42" s="305">
        <v>0</v>
      </c>
      <c r="D42" s="305">
        <v>0</v>
      </c>
      <c r="E42" s="305">
        <v>0</v>
      </c>
      <c r="F42" s="305">
        <v>0</v>
      </c>
      <c r="G42" s="305">
        <v>0</v>
      </c>
      <c r="H42" s="305">
        <f t="shared" si="8"/>
        <v>0</v>
      </c>
    </row>
    <row r="43" spans="1:8" ht="14.1" customHeight="1" x14ac:dyDescent="0.2">
      <c r="A43" s="304"/>
      <c r="B43" s="252" t="s">
        <v>324</v>
      </c>
      <c r="C43" s="305">
        <v>0</v>
      </c>
      <c r="D43" s="305">
        <v>0</v>
      </c>
      <c r="E43" s="305">
        <v>0</v>
      </c>
      <c r="F43" s="305">
        <v>0</v>
      </c>
      <c r="G43" s="305">
        <v>0</v>
      </c>
      <c r="H43" s="305">
        <f t="shared" si="8"/>
        <v>0</v>
      </c>
    </row>
    <row r="44" spans="1:8" ht="14.1" customHeight="1" x14ac:dyDescent="0.2">
      <c r="A44" s="304"/>
      <c r="B44" s="252" t="s">
        <v>325</v>
      </c>
      <c r="C44" s="305">
        <v>0</v>
      </c>
      <c r="D44" s="305">
        <v>0</v>
      </c>
      <c r="E44" s="305">
        <v>0</v>
      </c>
      <c r="F44" s="305">
        <v>0</v>
      </c>
      <c r="G44" s="305">
        <v>0</v>
      </c>
      <c r="H44" s="305">
        <f t="shared" si="8"/>
        <v>0</v>
      </c>
    </row>
    <row r="45" spans="1:8" ht="14.1" customHeight="1" x14ac:dyDescent="0.2">
      <c r="A45" s="304"/>
      <c r="B45" s="252" t="s">
        <v>326</v>
      </c>
      <c r="C45" s="305">
        <v>0</v>
      </c>
      <c r="D45" s="305">
        <v>0</v>
      </c>
      <c r="E45" s="305">
        <v>0</v>
      </c>
      <c r="F45" s="305">
        <v>0</v>
      </c>
      <c r="G45" s="305">
        <v>0</v>
      </c>
      <c r="H45" s="305">
        <f t="shared" si="8"/>
        <v>0</v>
      </c>
    </row>
    <row r="46" spans="1:8" ht="14.1" customHeight="1" x14ac:dyDescent="0.2">
      <c r="A46" s="304"/>
      <c r="B46" s="252" t="s">
        <v>327</v>
      </c>
      <c r="C46" s="305">
        <v>0</v>
      </c>
      <c r="D46" s="305">
        <v>0</v>
      </c>
      <c r="E46" s="305">
        <v>0</v>
      </c>
      <c r="F46" s="305">
        <v>0</v>
      </c>
      <c r="G46" s="305">
        <v>0</v>
      </c>
      <c r="H46" s="305">
        <f t="shared" si="8"/>
        <v>0</v>
      </c>
    </row>
    <row r="47" spans="1:8" ht="24.75" customHeight="1" x14ac:dyDescent="0.2">
      <c r="A47" s="495" t="s">
        <v>328</v>
      </c>
      <c r="B47" s="496"/>
      <c r="C47" s="305">
        <v>0</v>
      </c>
      <c r="D47" s="305">
        <v>0</v>
      </c>
      <c r="E47" s="305">
        <v>0</v>
      </c>
      <c r="F47" s="305">
        <v>0</v>
      </c>
      <c r="G47" s="305">
        <v>0</v>
      </c>
      <c r="H47" s="305">
        <f t="shared" si="8"/>
        <v>0</v>
      </c>
    </row>
    <row r="48" spans="1:8" ht="14.1" customHeight="1" x14ac:dyDescent="0.2">
      <c r="A48" s="304"/>
      <c r="B48" s="252" t="s">
        <v>329</v>
      </c>
      <c r="C48" s="305">
        <v>0</v>
      </c>
      <c r="D48" s="305">
        <v>0</v>
      </c>
      <c r="E48" s="305">
        <v>0</v>
      </c>
      <c r="F48" s="305">
        <v>0</v>
      </c>
      <c r="G48" s="305">
        <v>0</v>
      </c>
      <c r="H48" s="305">
        <f t="shared" si="8"/>
        <v>0</v>
      </c>
    </row>
    <row r="49" spans="1:8" ht="14.1" customHeight="1" x14ac:dyDescent="0.2">
      <c r="A49" s="304"/>
      <c r="B49" s="252" t="s">
        <v>330</v>
      </c>
      <c r="C49" s="305">
        <v>0</v>
      </c>
      <c r="D49" s="305">
        <v>0</v>
      </c>
      <c r="E49" s="305">
        <v>0</v>
      </c>
      <c r="F49" s="305">
        <v>0</v>
      </c>
      <c r="G49" s="305">
        <v>0</v>
      </c>
      <c r="H49" s="305">
        <f t="shared" si="8"/>
        <v>0</v>
      </c>
    </row>
    <row r="50" spans="1:8" ht="14.1" customHeight="1" x14ac:dyDescent="0.2">
      <c r="A50" s="304"/>
      <c r="B50" s="252" t="s">
        <v>331</v>
      </c>
      <c r="C50" s="305">
        <v>0</v>
      </c>
      <c r="D50" s="305">
        <v>0</v>
      </c>
      <c r="E50" s="305">
        <v>0</v>
      </c>
      <c r="F50" s="305">
        <v>0</v>
      </c>
      <c r="G50" s="305">
        <v>0</v>
      </c>
      <c r="H50" s="305">
        <f t="shared" si="8"/>
        <v>0</v>
      </c>
    </row>
    <row r="51" spans="1:8" ht="14.1" customHeight="1" x14ac:dyDescent="0.2">
      <c r="A51" s="304"/>
      <c r="B51" s="252" t="s">
        <v>332</v>
      </c>
      <c r="C51" s="305">
        <v>0</v>
      </c>
      <c r="D51" s="305">
        <v>0</v>
      </c>
      <c r="E51" s="305">
        <v>0</v>
      </c>
      <c r="F51" s="305">
        <v>0</v>
      </c>
      <c r="G51" s="305">
        <v>0</v>
      </c>
      <c r="H51" s="305">
        <f t="shared" si="8"/>
        <v>0</v>
      </c>
    </row>
    <row r="52" spans="1:8" ht="14.1" customHeight="1" x14ac:dyDescent="0.2">
      <c r="A52" s="304"/>
      <c r="B52" s="252" t="s">
        <v>333</v>
      </c>
      <c r="C52" s="305">
        <v>0</v>
      </c>
      <c r="D52" s="305">
        <v>0</v>
      </c>
      <c r="E52" s="305">
        <v>0</v>
      </c>
      <c r="F52" s="305">
        <v>0</v>
      </c>
      <c r="G52" s="305">
        <v>0</v>
      </c>
      <c r="H52" s="305">
        <f t="shared" si="8"/>
        <v>0</v>
      </c>
    </row>
    <row r="53" spans="1:8" ht="14.1" customHeight="1" x14ac:dyDescent="0.2">
      <c r="A53" s="304"/>
      <c r="B53" s="252" t="s">
        <v>334</v>
      </c>
      <c r="C53" s="305">
        <v>0</v>
      </c>
      <c r="D53" s="305">
        <v>0</v>
      </c>
      <c r="E53" s="305">
        <v>0</v>
      </c>
      <c r="F53" s="305">
        <v>0</v>
      </c>
      <c r="G53" s="305">
        <v>0</v>
      </c>
      <c r="H53" s="305">
        <f t="shared" si="8"/>
        <v>0</v>
      </c>
    </row>
    <row r="54" spans="1:8" ht="14.1" customHeight="1" x14ac:dyDescent="0.2">
      <c r="A54" s="304"/>
      <c r="B54" s="252" t="s">
        <v>335</v>
      </c>
      <c r="C54" s="305">
        <v>0</v>
      </c>
      <c r="D54" s="305">
        <v>0</v>
      </c>
      <c r="E54" s="305">
        <v>0</v>
      </c>
      <c r="F54" s="305">
        <v>0</v>
      </c>
      <c r="G54" s="305">
        <v>0</v>
      </c>
      <c r="H54" s="305">
        <f t="shared" si="8"/>
        <v>0</v>
      </c>
    </row>
    <row r="55" spans="1:8" ht="14.1" customHeight="1" x14ac:dyDescent="0.2">
      <c r="A55" s="304"/>
      <c r="B55" s="252" t="s">
        <v>336</v>
      </c>
      <c r="C55" s="305">
        <v>0</v>
      </c>
      <c r="D55" s="305">
        <v>0</v>
      </c>
      <c r="E55" s="305">
        <v>0</v>
      </c>
      <c r="F55" s="305">
        <v>0</v>
      </c>
      <c r="G55" s="305">
        <v>0</v>
      </c>
      <c r="H55" s="305">
        <f t="shared" si="8"/>
        <v>0</v>
      </c>
    </row>
    <row r="56" spans="1:8" ht="14.1" customHeight="1" x14ac:dyDescent="0.2">
      <c r="A56" s="304"/>
      <c r="B56" s="252" t="s">
        <v>337</v>
      </c>
      <c r="C56" s="305">
        <v>0</v>
      </c>
      <c r="D56" s="305">
        <v>0</v>
      </c>
      <c r="E56" s="305">
        <v>0</v>
      </c>
      <c r="F56" s="305">
        <v>0</v>
      </c>
      <c r="G56" s="305">
        <v>0</v>
      </c>
      <c r="H56" s="305">
        <f t="shared" si="8"/>
        <v>0</v>
      </c>
    </row>
    <row r="57" spans="1:8" ht="14.1" customHeight="1" x14ac:dyDescent="0.2">
      <c r="A57" s="475" t="s">
        <v>338</v>
      </c>
      <c r="B57" s="478"/>
      <c r="C57" s="305">
        <f>SUM(C58:C60)</f>
        <v>0</v>
      </c>
      <c r="D57" s="305">
        <f t="shared" ref="D57:G57" si="10">SUM(D58:D60)</f>
        <v>0</v>
      </c>
      <c r="E57" s="305">
        <f t="shared" si="10"/>
        <v>0</v>
      </c>
      <c r="F57" s="305">
        <f t="shared" si="10"/>
        <v>0</v>
      </c>
      <c r="G57" s="305">
        <f t="shared" si="10"/>
        <v>0</v>
      </c>
      <c r="H57" s="305">
        <f t="shared" si="8"/>
        <v>0</v>
      </c>
    </row>
    <row r="58" spans="1:8" ht="14.1" customHeight="1" x14ac:dyDescent="0.2">
      <c r="A58" s="304"/>
      <c r="B58" s="252" t="s">
        <v>339</v>
      </c>
      <c r="C58" s="305">
        <v>0</v>
      </c>
      <c r="D58" s="305">
        <v>0</v>
      </c>
      <c r="E58" s="305">
        <v>0</v>
      </c>
      <c r="F58" s="305">
        <v>0</v>
      </c>
      <c r="G58" s="305">
        <v>0</v>
      </c>
      <c r="H58" s="305">
        <f t="shared" si="8"/>
        <v>0</v>
      </c>
    </row>
    <row r="59" spans="1:8" ht="14.1" customHeight="1" x14ac:dyDescent="0.2">
      <c r="A59" s="304"/>
      <c r="B59" s="252" t="s">
        <v>340</v>
      </c>
      <c r="C59" s="305">
        <v>0</v>
      </c>
      <c r="D59" s="305">
        <v>0</v>
      </c>
      <c r="E59" s="305">
        <v>0</v>
      </c>
      <c r="F59" s="305">
        <v>0</v>
      </c>
      <c r="G59" s="305">
        <v>0</v>
      </c>
      <c r="H59" s="305">
        <f t="shared" si="8"/>
        <v>0</v>
      </c>
    </row>
    <row r="60" spans="1:8" ht="14.1" customHeight="1" x14ac:dyDescent="0.2">
      <c r="A60" s="304"/>
      <c r="B60" s="252" t="s">
        <v>341</v>
      </c>
      <c r="C60" s="305">
        <v>0</v>
      </c>
      <c r="D60" s="305">
        <v>0</v>
      </c>
      <c r="E60" s="305">
        <v>0</v>
      </c>
      <c r="F60" s="305">
        <v>0</v>
      </c>
      <c r="G60" s="305">
        <v>0</v>
      </c>
      <c r="H60" s="305">
        <f t="shared" si="8"/>
        <v>0</v>
      </c>
    </row>
    <row r="61" spans="1:8" ht="22.5" customHeight="1" x14ac:dyDescent="0.2">
      <c r="A61" s="495" t="s">
        <v>342</v>
      </c>
      <c r="B61" s="496"/>
      <c r="C61" s="305">
        <f>SUM(C62:C69)</f>
        <v>0</v>
      </c>
      <c r="D61" s="305">
        <f t="shared" ref="D61:G61" si="11">SUM(D62:D69)</f>
        <v>0</v>
      </c>
      <c r="E61" s="305">
        <f t="shared" si="11"/>
        <v>0</v>
      </c>
      <c r="F61" s="305">
        <f t="shared" si="11"/>
        <v>0</v>
      </c>
      <c r="G61" s="305">
        <f t="shared" si="11"/>
        <v>0</v>
      </c>
      <c r="H61" s="305">
        <f t="shared" si="8"/>
        <v>0</v>
      </c>
    </row>
    <row r="62" spans="1:8" ht="14.1" customHeight="1" x14ac:dyDescent="0.2">
      <c r="A62" s="304"/>
      <c r="B62" s="252" t="s">
        <v>343</v>
      </c>
      <c r="C62" s="305">
        <v>0</v>
      </c>
      <c r="D62" s="305">
        <v>0</v>
      </c>
      <c r="E62" s="305">
        <v>0</v>
      </c>
      <c r="F62" s="305">
        <v>0</v>
      </c>
      <c r="G62" s="305">
        <v>0</v>
      </c>
      <c r="H62" s="305">
        <f t="shared" si="8"/>
        <v>0</v>
      </c>
    </row>
    <row r="63" spans="1:8" ht="14.1" customHeight="1" x14ac:dyDescent="0.2">
      <c r="A63" s="304"/>
      <c r="B63" s="252" t="s">
        <v>344</v>
      </c>
      <c r="C63" s="305">
        <v>0</v>
      </c>
      <c r="D63" s="305">
        <v>0</v>
      </c>
      <c r="E63" s="305">
        <v>0</v>
      </c>
      <c r="F63" s="305">
        <v>0</v>
      </c>
      <c r="G63" s="305">
        <v>0</v>
      </c>
      <c r="H63" s="305">
        <f t="shared" si="8"/>
        <v>0</v>
      </c>
    </row>
    <row r="64" spans="1:8" ht="14.1" customHeight="1" x14ac:dyDescent="0.2">
      <c r="A64" s="304"/>
      <c r="B64" s="252" t="s">
        <v>345</v>
      </c>
      <c r="C64" s="305">
        <v>0</v>
      </c>
      <c r="D64" s="305">
        <v>0</v>
      </c>
      <c r="E64" s="305">
        <v>0</v>
      </c>
      <c r="F64" s="305">
        <v>0</v>
      </c>
      <c r="G64" s="305">
        <v>0</v>
      </c>
      <c r="H64" s="305">
        <f t="shared" si="8"/>
        <v>0</v>
      </c>
    </row>
    <row r="65" spans="1:8" ht="14.1" customHeight="1" x14ac:dyDescent="0.2">
      <c r="A65" s="304"/>
      <c r="B65" s="252" t="s">
        <v>346</v>
      </c>
      <c r="C65" s="305">
        <v>0</v>
      </c>
      <c r="D65" s="305">
        <v>0</v>
      </c>
      <c r="E65" s="305">
        <v>0</v>
      </c>
      <c r="F65" s="305">
        <v>0</v>
      </c>
      <c r="G65" s="305">
        <v>0</v>
      </c>
      <c r="H65" s="305">
        <f t="shared" si="8"/>
        <v>0</v>
      </c>
    </row>
    <row r="66" spans="1:8" ht="14.1" customHeight="1" x14ac:dyDescent="0.2">
      <c r="A66" s="304"/>
      <c r="B66" s="252" t="s">
        <v>347</v>
      </c>
      <c r="C66" s="305">
        <v>0</v>
      </c>
      <c r="D66" s="305">
        <v>0</v>
      </c>
      <c r="E66" s="305">
        <v>0</v>
      </c>
      <c r="F66" s="305">
        <v>0</v>
      </c>
      <c r="G66" s="305">
        <v>0</v>
      </c>
      <c r="H66" s="305">
        <f t="shared" si="8"/>
        <v>0</v>
      </c>
    </row>
    <row r="67" spans="1:8" ht="14.1" customHeight="1" x14ac:dyDescent="0.2">
      <c r="A67" s="304"/>
      <c r="B67" s="252" t="s">
        <v>348</v>
      </c>
      <c r="C67" s="305">
        <v>0</v>
      </c>
      <c r="D67" s="305">
        <v>0</v>
      </c>
      <c r="E67" s="305">
        <v>0</v>
      </c>
      <c r="F67" s="305">
        <v>0</v>
      </c>
      <c r="G67" s="305">
        <v>0</v>
      </c>
      <c r="H67" s="305">
        <f t="shared" si="8"/>
        <v>0</v>
      </c>
    </row>
    <row r="68" spans="1:8" ht="14.1" customHeight="1" x14ac:dyDescent="0.2">
      <c r="A68" s="304"/>
      <c r="B68" s="252" t="s">
        <v>349</v>
      </c>
      <c r="C68" s="305">
        <v>0</v>
      </c>
      <c r="D68" s="305">
        <v>0</v>
      </c>
      <c r="E68" s="305">
        <v>0</v>
      </c>
      <c r="F68" s="305">
        <v>0</v>
      </c>
      <c r="G68" s="305">
        <v>0</v>
      </c>
      <c r="H68" s="305">
        <f t="shared" si="8"/>
        <v>0</v>
      </c>
    </row>
    <row r="69" spans="1:8" ht="22.5" x14ac:dyDescent="0.2">
      <c r="A69" s="304"/>
      <c r="B69" s="253" t="s">
        <v>350</v>
      </c>
      <c r="C69" s="305">
        <v>0</v>
      </c>
      <c r="D69" s="305">
        <v>0</v>
      </c>
      <c r="E69" s="305">
        <v>0</v>
      </c>
      <c r="F69" s="305">
        <v>0</v>
      </c>
      <c r="G69" s="305">
        <v>0</v>
      </c>
      <c r="H69" s="305">
        <f t="shared" si="8"/>
        <v>0</v>
      </c>
    </row>
    <row r="70" spans="1:8" ht="14.1" customHeight="1" x14ac:dyDescent="0.2">
      <c r="A70" s="475" t="s">
        <v>351</v>
      </c>
      <c r="B70" s="478"/>
      <c r="C70" s="305">
        <f>SUM(C71:C73)</f>
        <v>0</v>
      </c>
      <c r="D70" s="305">
        <f t="shared" ref="D70:G70" si="12">SUM(D71:D73)</f>
        <v>0</v>
      </c>
      <c r="E70" s="305">
        <f t="shared" si="12"/>
        <v>0</v>
      </c>
      <c r="F70" s="305">
        <f t="shared" si="12"/>
        <v>0</v>
      </c>
      <c r="G70" s="305">
        <f t="shared" si="12"/>
        <v>0</v>
      </c>
      <c r="H70" s="305">
        <f t="shared" si="8"/>
        <v>0</v>
      </c>
    </row>
    <row r="71" spans="1:8" ht="14.1" customHeight="1" x14ac:dyDescent="0.2">
      <c r="A71" s="304"/>
      <c r="B71" s="252" t="s">
        <v>352</v>
      </c>
      <c r="C71" s="305">
        <v>0</v>
      </c>
      <c r="D71" s="305">
        <v>0</v>
      </c>
      <c r="E71" s="305">
        <v>0</v>
      </c>
      <c r="F71" s="305">
        <v>0</v>
      </c>
      <c r="G71" s="305">
        <v>0</v>
      </c>
      <c r="H71" s="305">
        <f t="shared" si="8"/>
        <v>0</v>
      </c>
    </row>
    <row r="72" spans="1:8" ht="14.1" customHeight="1" x14ac:dyDescent="0.2">
      <c r="A72" s="304"/>
      <c r="B72" s="252" t="s">
        <v>353</v>
      </c>
      <c r="C72" s="305">
        <v>0</v>
      </c>
      <c r="D72" s="305">
        <v>0</v>
      </c>
      <c r="E72" s="305">
        <v>0</v>
      </c>
      <c r="F72" s="305">
        <v>0</v>
      </c>
      <c r="G72" s="305">
        <v>0</v>
      </c>
      <c r="H72" s="305">
        <f t="shared" si="8"/>
        <v>0</v>
      </c>
    </row>
    <row r="73" spans="1:8" ht="14.1" customHeight="1" x14ac:dyDescent="0.2">
      <c r="A73" s="304"/>
      <c r="B73" s="252" t="s">
        <v>354</v>
      </c>
      <c r="C73" s="305">
        <v>0</v>
      </c>
      <c r="D73" s="305">
        <v>0</v>
      </c>
      <c r="E73" s="305">
        <v>0</v>
      </c>
      <c r="F73" s="305">
        <v>0</v>
      </c>
      <c r="G73" s="305">
        <v>0</v>
      </c>
      <c r="H73" s="305">
        <f t="shared" si="8"/>
        <v>0</v>
      </c>
    </row>
    <row r="74" spans="1:8" ht="14.1" customHeight="1" x14ac:dyDescent="0.2">
      <c r="A74" s="475" t="s">
        <v>355</v>
      </c>
      <c r="B74" s="478"/>
      <c r="C74" s="305">
        <f>SUM(C75:C81)</f>
        <v>0</v>
      </c>
      <c r="D74" s="305">
        <f t="shared" ref="D74:G74" si="13">SUM(D75:D81)</f>
        <v>0</v>
      </c>
      <c r="E74" s="305">
        <f t="shared" si="13"/>
        <v>0</v>
      </c>
      <c r="F74" s="305">
        <f t="shared" si="13"/>
        <v>0</v>
      </c>
      <c r="G74" s="305">
        <f t="shared" si="13"/>
        <v>0</v>
      </c>
      <c r="H74" s="305">
        <f t="shared" si="8"/>
        <v>0</v>
      </c>
    </row>
    <row r="75" spans="1:8" ht="14.1" customHeight="1" x14ac:dyDescent="0.2">
      <c r="A75" s="304"/>
      <c r="B75" s="252" t="s">
        <v>356</v>
      </c>
      <c r="C75" s="305">
        <v>0</v>
      </c>
      <c r="D75" s="305">
        <v>0</v>
      </c>
      <c r="E75" s="305">
        <v>0</v>
      </c>
      <c r="F75" s="305">
        <v>0</v>
      </c>
      <c r="G75" s="305">
        <v>0</v>
      </c>
      <c r="H75" s="305">
        <f t="shared" si="8"/>
        <v>0</v>
      </c>
    </row>
    <row r="76" spans="1:8" ht="14.1" customHeight="1" x14ac:dyDescent="0.2">
      <c r="A76" s="304"/>
      <c r="B76" s="252" t="s">
        <v>357</v>
      </c>
      <c r="C76" s="305">
        <v>0</v>
      </c>
      <c r="D76" s="305">
        <v>0</v>
      </c>
      <c r="E76" s="305">
        <v>0</v>
      </c>
      <c r="F76" s="305">
        <v>0</v>
      </c>
      <c r="G76" s="305">
        <v>0</v>
      </c>
      <c r="H76" s="305">
        <f t="shared" si="8"/>
        <v>0</v>
      </c>
    </row>
    <row r="77" spans="1:8" ht="14.1" customHeight="1" x14ac:dyDescent="0.2">
      <c r="A77" s="304"/>
      <c r="B77" s="252" t="s">
        <v>358</v>
      </c>
      <c r="C77" s="305">
        <v>0</v>
      </c>
      <c r="D77" s="305">
        <v>0</v>
      </c>
      <c r="E77" s="305">
        <v>0</v>
      </c>
      <c r="F77" s="305">
        <v>0</v>
      </c>
      <c r="G77" s="305">
        <v>0</v>
      </c>
      <c r="H77" s="305">
        <f t="shared" si="8"/>
        <v>0</v>
      </c>
    </row>
    <row r="78" spans="1:8" ht="14.1" customHeight="1" x14ac:dyDescent="0.2">
      <c r="A78" s="304"/>
      <c r="B78" s="252" t="s">
        <v>359</v>
      </c>
      <c r="C78" s="305">
        <v>0</v>
      </c>
      <c r="D78" s="305">
        <v>0</v>
      </c>
      <c r="E78" s="305">
        <v>0</v>
      </c>
      <c r="F78" s="305">
        <v>0</v>
      </c>
      <c r="G78" s="305">
        <v>0</v>
      </c>
      <c r="H78" s="305">
        <f>+E78-F78</f>
        <v>0</v>
      </c>
    </row>
    <row r="79" spans="1:8" ht="14.1" customHeight="1" x14ac:dyDescent="0.2">
      <c r="A79" s="304"/>
      <c r="B79" s="252" t="s">
        <v>360</v>
      </c>
      <c r="C79" s="305">
        <v>0</v>
      </c>
      <c r="D79" s="305">
        <v>0</v>
      </c>
      <c r="E79" s="305">
        <v>0</v>
      </c>
      <c r="F79" s="305">
        <v>0</v>
      </c>
      <c r="G79" s="305">
        <v>0</v>
      </c>
      <c r="H79" s="305">
        <f t="shared" si="8"/>
        <v>0</v>
      </c>
    </row>
    <row r="80" spans="1:8" s="120" customFormat="1" ht="14.1" customHeight="1" x14ac:dyDescent="0.2">
      <c r="A80" s="304"/>
      <c r="B80" s="252" t="s">
        <v>361</v>
      </c>
      <c r="C80" s="305">
        <v>0</v>
      </c>
      <c r="D80" s="305">
        <v>0</v>
      </c>
      <c r="E80" s="305">
        <v>0</v>
      </c>
      <c r="F80" s="305">
        <v>0</v>
      </c>
      <c r="G80" s="305">
        <v>0</v>
      </c>
      <c r="H80" s="305">
        <f t="shared" si="8"/>
        <v>0</v>
      </c>
    </row>
    <row r="81" spans="1:8" s="120" customFormat="1" ht="14.1" customHeight="1" x14ac:dyDescent="0.2">
      <c r="A81" s="304"/>
      <c r="B81" s="252" t="s">
        <v>362</v>
      </c>
      <c r="C81" s="305">
        <v>0</v>
      </c>
      <c r="D81" s="305">
        <v>0</v>
      </c>
      <c r="E81" s="305">
        <v>0</v>
      </c>
      <c r="F81" s="305">
        <v>0</v>
      </c>
      <c r="G81" s="305">
        <v>0</v>
      </c>
      <c r="H81" s="305">
        <f t="shared" si="8"/>
        <v>0</v>
      </c>
    </row>
    <row r="82" spans="1:8" s="120" customFormat="1" ht="14.1" customHeight="1" x14ac:dyDescent="0.2">
      <c r="A82" s="479"/>
      <c r="B82" s="479"/>
      <c r="C82" s="291"/>
      <c r="D82" s="291"/>
      <c r="E82" s="291"/>
      <c r="F82" s="291"/>
      <c r="G82" s="291"/>
      <c r="H82" s="305"/>
    </row>
    <row r="83" spans="1:8" s="120" customFormat="1" ht="14.1" customHeight="1" x14ac:dyDescent="0.2">
      <c r="A83" s="468" t="s">
        <v>363</v>
      </c>
      <c r="B83" s="497"/>
      <c r="C83" s="290">
        <f>C84+C102+C112+C92</f>
        <v>72080155.510000005</v>
      </c>
      <c r="D83" s="290">
        <f t="shared" ref="D83:G83" si="14">D84+D102+D112+D92</f>
        <v>-721775.66000000015</v>
      </c>
      <c r="E83" s="290">
        <f t="shared" si="14"/>
        <v>71358379.849999994</v>
      </c>
      <c r="F83" s="290">
        <f t="shared" si="14"/>
        <v>71355904.900000006</v>
      </c>
      <c r="G83" s="290">
        <f t="shared" si="14"/>
        <v>70277694.11999999</v>
      </c>
      <c r="H83" s="290">
        <f>H84+H102+H112+H92</f>
        <v>2474.9499999992549</v>
      </c>
    </row>
    <row r="84" spans="1:8" s="120" customFormat="1" ht="14.1" customHeight="1" x14ac:dyDescent="0.2">
      <c r="A84" s="475" t="s">
        <v>290</v>
      </c>
      <c r="B84" s="478"/>
      <c r="C84" s="290">
        <f>SUM(C85:C91)</f>
        <v>35666983</v>
      </c>
      <c r="D84" s="290">
        <f t="shared" ref="D84:H84" si="15">SUM(D85:D91)</f>
        <v>1286169.18</v>
      </c>
      <c r="E84" s="290">
        <f>SUM(E85:E91)</f>
        <v>36953152.179999992</v>
      </c>
      <c r="F84" s="290">
        <f t="shared" si="15"/>
        <v>36950677.229999997</v>
      </c>
      <c r="G84" s="290">
        <f>SUM(G85:G91)</f>
        <v>36672466.449999996</v>
      </c>
      <c r="H84" s="290">
        <f t="shared" si="15"/>
        <v>2474.9499999992549</v>
      </c>
    </row>
    <row r="85" spans="1:8" s="120" customFormat="1" ht="14.1" customHeight="1" x14ac:dyDescent="0.2">
      <c r="A85" s="304"/>
      <c r="B85" s="252" t="s">
        <v>291</v>
      </c>
      <c r="C85" s="305">
        <v>12533532.479999999</v>
      </c>
      <c r="D85" s="305">
        <v>270643.95999999996</v>
      </c>
      <c r="E85" s="305">
        <f>C85+D85</f>
        <v>12804176.439999998</v>
      </c>
      <c r="F85" s="305">
        <v>12801701.489999998</v>
      </c>
      <c r="G85" s="305">
        <v>12801701.489999998</v>
      </c>
      <c r="H85" s="305">
        <f>+E85-F85</f>
        <v>2474.9499999992549</v>
      </c>
    </row>
    <row r="86" spans="1:8" s="120" customFormat="1" ht="14.1" customHeight="1" x14ac:dyDescent="0.2">
      <c r="A86" s="304"/>
      <c r="B86" s="252" t="s">
        <v>292</v>
      </c>
      <c r="C86" s="305">
        <v>747906.79999999981</v>
      </c>
      <c r="D86" s="305">
        <v>54954.59</v>
      </c>
      <c r="E86" s="305">
        <f>C86+D86</f>
        <v>802861.38999999978</v>
      </c>
      <c r="F86" s="305">
        <v>802861.38999999978</v>
      </c>
      <c r="G86" s="305">
        <v>802861.38999999978</v>
      </c>
      <c r="H86" s="305">
        <f>+E86-F86</f>
        <v>0</v>
      </c>
    </row>
    <row r="87" spans="1:8" s="120" customFormat="1" ht="14.1" customHeight="1" x14ac:dyDescent="0.2">
      <c r="A87" s="304"/>
      <c r="B87" s="252" t="s">
        <v>293</v>
      </c>
      <c r="C87" s="292">
        <v>2737069.7800000003</v>
      </c>
      <c r="D87" s="305">
        <v>27265.47</v>
      </c>
      <c r="E87" s="305">
        <f t="shared" ref="E87:E89" si="16">C87+D87</f>
        <v>2764335.2500000005</v>
      </c>
      <c r="F87" s="305">
        <v>2764335.2500000005</v>
      </c>
      <c r="G87" s="305">
        <v>2764335.2500000005</v>
      </c>
      <c r="H87" s="305">
        <f>+E87-F87</f>
        <v>0</v>
      </c>
    </row>
    <row r="88" spans="1:8" s="120" customFormat="1" ht="14.1" customHeight="1" x14ac:dyDescent="0.2">
      <c r="A88" s="304"/>
      <c r="B88" s="252" t="s">
        <v>294</v>
      </c>
      <c r="C88" s="305">
        <v>3993155.63</v>
      </c>
      <c r="D88" s="305">
        <v>-507569.97999999992</v>
      </c>
      <c r="E88" s="305">
        <f t="shared" si="16"/>
        <v>3485585.65</v>
      </c>
      <c r="F88" s="305">
        <v>3485585.6500000004</v>
      </c>
      <c r="G88" s="305">
        <v>3207374.8700000006</v>
      </c>
      <c r="H88" s="305">
        <f>+E88-F88</f>
        <v>0</v>
      </c>
    </row>
    <row r="89" spans="1:8" s="120" customFormat="1" ht="14.1" customHeight="1" x14ac:dyDescent="0.2">
      <c r="A89" s="304"/>
      <c r="B89" s="252" t="s">
        <v>295</v>
      </c>
      <c r="C89" s="305">
        <v>15655318.309999999</v>
      </c>
      <c r="D89" s="305">
        <v>1440875.14</v>
      </c>
      <c r="E89" s="305">
        <f t="shared" si="16"/>
        <v>17096193.449999999</v>
      </c>
      <c r="F89" s="305">
        <v>17096193.449999996</v>
      </c>
      <c r="G89" s="305">
        <v>17096193.449999996</v>
      </c>
      <c r="H89" s="305">
        <f>+E89-F89</f>
        <v>0</v>
      </c>
    </row>
    <row r="90" spans="1:8" s="120" customFormat="1" ht="14.1" customHeight="1" x14ac:dyDescent="0.2">
      <c r="A90" s="304"/>
      <c r="B90" s="252" t="s">
        <v>296</v>
      </c>
      <c r="C90" s="305">
        <v>0</v>
      </c>
      <c r="D90" s="305">
        <v>0</v>
      </c>
      <c r="E90" s="305">
        <v>0</v>
      </c>
      <c r="F90" s="305">
        <v>0</v>
      </c>
      <c r="G90" s="305">
        <v>0</v>
      </c>
      <c r="H90" s="305">
        <f t="shared" ref="H90:H111" si="17">+E90-F90</f>
        <v>0</v>
      </c>
    </row>
    <row r="91" spans="1:8" s="120" customFormat="1" ht="14.1" customHeight="1" x14ac:dyDescent="0.2">
      <c r="A91" s="304"/>
      <c r="B91" s="252" t="s">
        <v>297</v>
      </c>
      <c r="C91" s="305">
        <v>0</v>
      </c>
      <c r="D91" s="305">
        <v>0</v>
      </c>
      <c r="E91" s="305">
        <v>0</v>
      </c>
      <c r="F91" s="305">
        <v>0</v>
      </c>
      <c r="G91" s="305">
        <v>0</v>
      </c>
      <c r="H91" s="305">
        <f t="shared" si="17"/>
        <v>0</v>
      </c>
    </row>
    <row r="92" spans="1:8" s="120" customFormat="1" ht="14.1" customHeight="1" x14ac:dyDescent="0.2">
      <c r="A92" s="475" t="s">
        <v>298</v>
      </c>
      <c r="B92" s="478"/>
      <c r="C92" s="290">
        <f>SUM(C93:C101)</f>
        <v>3706316</v>
      </c>
      <c r="D92" s="290">
        <f t="shared" ref="D92:G92" si="18">SUM(D93:D101)</f>
        <v>370689.63999999996</v>
      </c>
      <c r="E92" s="290">
        <f t="shared" si="18"/>
        <v>4077005.64</v>
      </c>
      <c r="F92" s="290">
        <f t="shared" si="18"/>
        <v>4077005.64</v>
      </c>
      <c r="G92" s="290">
        <f t="shared" si="18"/>
        <v>4077005.64</v>
      </c>
      <c r="H92" s="290">
        <f t="shared" si="17"/>
        <v>0</v>
      </c>
    </row>
    <row r="93" spans="1:8" s="120" customFormat="1" ht="22.5" x14ac:dyDescent="0.2">
      <c r="A93" s="304"/>
      <c r="B93" s="253" t="s">
        <v>299</v>
      </c>
      <c r="C93" s="305">
        <v>2041036</v>
      </c>
      <c r="D93" s="305">
        <v>-174190.38</v>
      </c>
      <c r="E93" s="293">
        <f>C93+D93</f>
        <v>1866845.62</v>
      </c>
      <c r="F93" s="293">
        <v>1866845.62</v>
      </c>
      <c r="G93" s="293">
        <v>1866845.62</v>
      </c>
      <c r="H93" s="293">
        <f>+E93-F93</f>
        <v>0</v>
      </c>
    </row>
    <row r="94" spans="1:8" s="120" customFormat="1" ht="13.5" customHeight="1" x14ac:dyDescent="0.2">
      <c r="A94" s="304"/>
      <c r="B94" s="253" t="s">
        <v>300</v>
      </c>
      <c r="C94" s="305">
        <v>231500</v>
      </c>
      <c r="D94" s="305">
        <v>-69322.210000000006</v>
      </c>
      <c r="E94" s="293">
        <f t="shared" ref="E94:E107" si="19">C94+D94</f>
        <v>162177.78999999998</v>
      </c>
      <c r="F94" s="293">
        <v>162177.78999999998</v>
      </c>
      <c r="G94" s="293">
        <v>162177.78999999998</v>
      </c>
      <c r="H94" s="293">
        <f t="shared" si="17"/>
        <v>0</v>
      </c>
    </row>
    <row r="95" spans="1:8" s="120" customFormat="1" ht="22.5" x14ac:dyDescent="0.2">
      <c r="A95" s="304"/>
      <c r="B95" s="253" t="s">
        <v>301</v>
      </c>
      <c r="C95" s="305">
        <v>0</v>
      </c>
      <c r="D95" s="305">
        <v>0</v>
      </c>
      <c r="E95" s="293">
        <v>0</v>
      </c>
      <c r="F95" s="293">
        <v>0</v>
      </c>
      <c r="G95" s="293">
        <v>0</v>
      </c>
      <c r="H95" s="293">
        <v>0</v>
      </c>
    </row>
    <row r="96" spans="1:8" s="120" customFormat="1" ht="14.1" customHeight="1" x14ac:dyDescent="0.2">
      <c r="A96" s="304"/>
      <c r="B96" s="253" t="s">
        <v>302</v>
      </c>
      <c r="C96" s="305">
        <v>78650</v>
      </c>
      <c r="D96" s="305">
        <v>24653.119999999999</v>
      </c>
      <c r="E96" s="293">
        <f t="shared" si="19"/>
        <v>103303.12</v>
      </c>
      <c r="F96" s="293">
        <v>103303.12</v>
      </c>
      <c r="G96" s="293">
        <v>103303.12</v>
      </c>
      <c r="H96" s="293">
        <f>+E96-F96</f>
        <v>0</v>
      </c>
    </row>
    <row r="97" spans="1:8" s="120" customFormat="1" ht="14.1" customHeight="1" x14ac:dyDescent="0.2">
      <c r="A97" s="304"/>
      <c r="B97" s="253" t="s">
        <v>303</v>
      </c>
      <c r="C97" s="305">
        <v>0</v>
      </c>
      <c r="D97" s="305">
        <v>0</v>
      </c>
      <c r="E97" s="293">
        <v>0</v>
      </c>
      <c r="F97" s="293">
        <v>0</v>
      </c>
      <c r="G97" s="293">
        <v>0</v>
      </c>
      <c r="H97" s="293">
        <v>0</v>
      </c>
    </row>
    <row r="98" spans="1:8" s="120" customFormat="1" ht="14.1" customHeight="1" x14ac:dyDescent="0.2">
      <c r="A98" s="304"/>
      <c r="B98" s="253" t="s">
        <v>304</v>
      </c>
      <c r="C98" s="305">
        <v>1310800</v>
      </c>
      <c r="D98" s="305">
        <v>601236.97</v>
      </c>
      <c r="E98" s="293">
        <f t="shared" si="19"/>
        <v>1912036.97</v>
      </c>
      <c r="F98" s="293">
        <v>1912036.97</v>
      </c>
      <c r="G98" s="293">
        <v>1912036.97</v>
      </c>
      <c r="H98" s="293">
        <f t="shared" si="17"/>
        <v>0</v>
      </c>
    </row>
    <row r="99" spans="1:8" s="120" customFormat="1" ht="22.5" x14ac:dyDescent="0.2">
      <c r="A99" s="304"/>
      <c r="B99" s="253" t="s">
        <v>305</v>
      </c>
      <c r="C99" s="305">
        <v>13330</v>
      </c>
      <c r="D99" s="305">
        <v>2583.9899999999998</v>
      </c>
      <c r="E99" s="293">
        <f t="shared" si="19"/>
        <v>15913.99</v>
      </c>
      <c r="F99" s="293">
        <v>15913.99</v>
      </c>
      <c r="G99" s="293">
        <v>15913.99</v>
      </c>
      <c r="H99" s="293">
        <f t="shared" si="17"/>
        <v>0</v>
      </c>
    </row>
    <row r="100" spans="1:8" s="120" customFormat="1" ht="14.1" customHeight="1" x14ac:dyDescent="0.2">
      <c r="A100" s="304"/>
      <c r="B100" s="253" t="s">
        <v>306</v>
      </c>
      <c r="C100" s="305">
        <v>0</v>
      </c>
      <c r="D100" s="305">
        <v>0</v>
      </c>
      <c r="E100" s="293">
        <v>0</v>
      </c>
      <c r="F100" s="293">
        <f>D100+E95</f>
        <v>0</v>
      </c>
      <c r="G100" s="293">
        <f>E100+F95</f>
        <v>0</v>
      </c>
      <c r="H100" s="293">
        <v>0</v>
      </c>
    </row>
    <row r="101" spans="1:8" s="120" customFormat="1" ht="14.1" customHeight="1" x14ac:dyDescent="0.2">
      <c r="A101" s="304"/>
      <c r="B101" s="253" t="s">
        <v>307</v>
      </c>
      <c r="C101" s="305">
        <v>31000</v>
      </c>
      <c r="D101" s="305">
        <v>-14271.85</v>
      </c>
      <c r="E101" s="293">
        <f t="shared" si="19"/>
        <v>16728.150000000001</v>
      </c>
      <c r="F101" s="293">
        <v>16728.150000000001</v>
      </c>
      <c r="G101" s="293">
        <v>16728.150000000001</v>
      </c>
      <c r="H101" s="293">
        <f>+E101-F101</f>
        <v>0</v>
      </c>
    </row>
    <row r="102" spans="1:8" s="120" customFormat="1" ht="14.1" customHeight="1" x14ac:dyDescent="0.2">
      <c r="A102" s="475" t="s">
        <v>308</v>
      </c>
      <c r="B102" s="478"/>
      <c r="C102" s="290">
        <f>SUM(C103:C111)</f>
        <v>11455214</v>
      </c>
      <c r="D102" s="290">
        <f>SUM(D103:D111)</f>
        <v>651581.60999999987</v>
      </c>
      <c r="E102" s="290">
        <f t="shared" ref="E102:H102" si="20">SUM(E103:E111)</f>
        <v>12106795.609999999</v>
      </c>
      <c r="F102" s="290">
        <f t="shared" si="20"/>
        <v>12106795.609999999</v>
      </c>
      <c r="G102" s="290">
        <f t="shared" si="20"/>
        <v>12106795.609999999</v>
      </c>
      <c r="H102" s="290">
        <f t="shared" si="20"/>
        <v>0</v>
      </c>
    </row>
    <row r="103" spans="1:8" s="120" customFormat="1" ht="14.1" customHeight="1" x14ac:dyDescent="0.2">
      <c r="A103" s="304"/>
      <c r="B103" s="252" t="s">
        <v>309</v>
      </c>
      <c r="C103" s="305">
        <v>1219100</v>
      </c>
      <c r="D103" s="305">
        <v>-268459.15000000002</v>
      </c>
      <c r="E103" s="305">
        <f t="shared" si="19"/>
        <v>950640.85</v>
      </c>
      <c r="F103" s="305">
        <v>950640.85</v>
      </c>
      <c r="G103" s="305">
        <v>950640.85</v>
      </c>
      <c r="H103" s="305">
        <f t="shared" si="17"/>
        <v>0</v>
      </c>
    </row>
    <row r="104" spans="1:8" s="120" customFormat="1" ht="14.1" customHeight="1" x14ac:dyDescent="0.2">
      <c r="A104" s="304"/>
      <c r="B104" s="252" t="s">
        <v>310</v>
      </c>
      <c r="C104" s="305">
        <v>2291400</v>
      </c>
      <c r="D104" s="305">
        <v>280015.53999999998</v>
      </c>
      <c r="E104" s="305">
        <f t="shared" si="19"/>
        <v>2571415.54</v>
      </c>
      <c r="F104" s="305">
        <v>2571415.54</v>
      </c>
      <c r="G104" s="305">
        <v>2571415.54</v>
      </c>
      <c r="H104" s="305">
        <f t="shared" si="17"/>
        <v>0</v>
      </c>
    </row>
    <row r="105" spans="1:8" s="120" customFormat="1" ht="22.5" x14ac:dyDescent="0.2">
      <c r="A105" s="304"/>
      <c r="B105" s="253" t="s">
        <v>311</v>
      </c>
      <c r="C105" s="305">
        <v>1928920</v>
      </c>
      <c r="D105" s="305">
        <v>679691.22</v>
      </c>
      <c r="E105" s="305">
        <f t="shared" si="19"/>
        <v>2608611.2199999997</v>
      </c>
      <c r="F105" s="305">
        <v>2608611.2199999997</v>
      </c>
      <c r="G105" s="305">
        <v>2608611.2199999997</v>
      </c>
      <c r="H105" s="305">
        <f>+E105-F105</f>
        <v>0</v>
      </c>
    </row>
    <row r="106" spans="1:8" s="120" customFormat="1" ht="13.5" customHeight="1" x14ac:dyDescent="0.2">
      <c r="A106" s="304"/>
      <c r="B106" s="253" t="s">
        <v>312</v>
      </c>
      <c r="C106" s="305">
        <v>494130</v>
      </c>
      <c r="D106" s="305">
        <v>-77352.790000000008</v>
      </c>
      <c r="E106" s="305">
        <f t="shared" si="19"/>
        <v>416777.20999999996</v>
      </c>
      <c r="F106" s="305">
        <v>416777.20999999996</v>
      </c>
      <c r="G106" s="305">
        <v>416777.20999999996</v>
      </c>
      <c r="H106" s="305">
        <f t="shared" si="17"/>
        <v>0</v>
      </c>
    </row>
    <row r="107" spans="1:8" s="120" customFormat="1" ht="22.5" x14ac:dyDescent="0.2">
      <c r="A107" s="304"/>
      <c r="B107" s="253" t="s">
        <v>313</v>
      </c>
      <c r="C107" s="305">
        <v>3353023</v>
      </c>
      <c r="D107" s="305">
        <v>-145666.77999999997</v>
      </c>
      <c r="E107" s="305">
        <f t="shared" si="19"/>
        <v>3207356.22</v>
      </c>
      <c r="F107" s="305">
        <v>3207356.22</v>
      </c>
      <c r="G107" s="305">
        <v>3207356.22</v>
      </c>
      <c r="H107" s="305">
        <f t="shared" si="17"/>
        <v>0</v>
      </c>
    </row>
    <row r="108" spans="1:8" s="120" customFormat="1" ht="14.1" customHeight="1" x14ac:dyDescent="0.2">
      <c r="A108" s="304"/>
      <c r="B108" s="253" t="s">
        <v>314</v>
      </c>
      <c r="C108" s="305">
        <v>0</v>
      </c>
      <c r="D108" s="305">
        <v>0</v>
      </c>
      <c r="E108" s="305">
        <v>0</v>
      </c>
      <c r="F108" s="305">
        <v>0</v>
      </c>
      <c r="G108" s="305">
        <v>0</v>
      </c>
      <c r="H108" s="305">
        <f t="shared" si="17"/>
        <v>0</v>
      </c>
    </row>
    <row r="109" spans="1:8" s="120" customFormat="1" ht="14.1" customHeight="1" x14ac:dyDescent="0.2">
      <c r="A109" s="304"/>
      <c r="B109" s="253" t="s">
        <v>315</v>
      </c>
      <c r="C109" s="305">
        <v>1325269</v>
      </c>
      <c r="D109" s="305">
        <v>152451.58000000002</v>
      </c>
      <c r="E109" s="305">
        <f t="shared" ref="E109:E111" si="21">C109+D109</f>
        <v>1477720.58</v>
      </c>
      <c r="F109" s="305">
        <v>1477720.58</v>
      </c>
      <c r="G109" s="305">
        <v>1477720.58</v>
      </c>
      <c r="H109" s="305">
        <f>+E109-F109</f>
        <v>0</v>
      </c>
    </row>
    <row r="110" spans="1:8" s="120" customFormat="1" ht="14.1" customHeight="1" x14ac:dyDescent="0.2">
      <c r="A110" s="304"/>
      <c r="B110" s="253" t="s">
        <v>316</v>
      </c>
      <c r="C110" s="305">
        <v>727772</v>
      </c>
      <c r="D110" s="305">
        <v>85921.390000000014</v>
      </c>
      <c r="E110" s="305">
        <f t="shared" si="21"/>
        <v>813693.39</v>
      </c>
      <c r="F110" s="305">
        <v>813693.39</v>
      </c>
      <c r="G110" s="305">
        <v>813693.39</v>
      </c>
      <c r="H110" s="305">
        <f t="shared" si="17"/>
        <v>0</v>
      </c>
    </row>
    <row r="111" spans="1:8" s="120" customFormat="1" ht="14.1" customHeight="1" x14ac:dyDescent="0.2">
      <c r="A111" s="304"/>
      <c r="B111" s="253" t="s">
        <v>317</v>
      </c>
      <c r="C111" s="305">
        <v>115600</v>
      </c>
      <c r="D111" s="305">
        <v>-55019.4</v>
      </c>
      <c r="E111" s="305">
        <f t="shared" si="21"/>
        <v>60580.6</v>
      </c>
      <c r="F111" s="305">
        <v>60580.6</v>
      </c>
      <c r="G111" s="305">
        <v>60580.6</v>
      </c>
      <c r="H111" s="305">
        <f t="shared" si="17"/>
        <v>0</v>
      </c>
    </row>
    <row r="112" spans="1:8" s="120" customFormat="1" ht="24.75" customHeight="1" x14ac:dyDescent="0.2">
      <c r="A112" s="495" t="s">
        <v>318</v>
      </c>
      <c r="B112" s="496"/>
      <c r="C112" s="290">
        <f>SUM(C113:C121)</f>
        <v>21251642.510000005</v>
      </c>
      <c r="D112" s="290">
        <f t="shared" ref="D112:H112" si="22">SUM(D113:D121)</f>
        <v>-3030216.09</v>
      </c>
      <c r="E112" s="290">
        <f t="shared" si="22"/>
        <v>18221426.420000006</v>
      </c>
      <c r="F112" s="290">
        <f t="shared" si="22"/>
        <v>18221426.420000006</v>
      </c>
      <c r="G112" s="290">
        <f t="shared" si="22"/>
        <v>17421426.419999998</v>
      </c>
      <c r="H112" s="290">
        <f t="shared" si="22"/>
        <v>0</v>
      </c>
    </row>
    <row r="113" spans="1:8" s="120" customFormat="1" ht="14.1" customHeight="1" x14ac:dyDescent="0.2">
      <c r="A113" s="304"/>
      <c r="B113" s="252" t="s">
        <v>319</v>
      </c>
      <c r="C113" s="305">
        <v>0</v>
      </c>
      <c r="D113" s="305">
        <v>0</v>
      </c>
      <c r="E113" s="305">
        <v>0</v>
      </c>
      <c r="F113" s="305">
        <v>0</v>
      </c>
      <c r="G113" s="305">
        <v>0</v>
      </c>
      <c r="H113" s="305">
        <f t="shared" ref="H113:H158" si="23">+E113-F113</f>
        <v>0</v>
      </c>
    </row>
    <row r="114" spans="1:8" s="120" customFormat="1" ht="14.1" customHeight="1" x14ac:dyDescent="0.2">
      <c r="A114" s="304"/>
      <c r="B114" s="252" t="s">
        <v>320</v>
      </c>
      <c r="C114" s="305">
        <v>0</v>
      </c>
      <c r="D114" s="305">
        <v>0</v>
      </c>
      <c r="E114" s="305">
        <v>0</v>
      </c>
      <c r="F114" s="305">
        <v>0</v>
      </c>
      <c r="G114" s="305">
        <v>0</v>
      </c>
      <c r="H114" s="305">
        <f t="shared" si="23"/>
        <v>0</v>
      </c>
    </row>
    <row r="115" spans="1:8" s="120" customFormat="1" ht="14.1" customHeight="1" x14ac:dyDescent="0.2">
      <c r="A115" s="304"/>
      <c r="B115" s="252" t="s">
        <v>321</v>
      </c>
      <c r="C115" s="305">
        <v>0</v>
      </c>
      <c r="D115" s="305">
        <v>0</v>
      </c>
      <c r="E115" s="305">
        <v>0</v>
      </c>
      <c r="F115" s="305">
        <v>0</v>
      </c>
      <c r="G115" s="305">
        <v>0</v>
      </c>
      <c r="H115" s="305">
        <f t="shared" si="23"/>
        <v>0</v>
      </c>
    </row>
    <row r="116" spans="1:8" s="120" customFormat="1" ht="14.1" customHeight="1" x14ac:dyDescent="0.2">
      <c r="A116" s="304"/>
      <c r="B116" s="252" t="s">
        <v>322</v>
      </c>
      <c r="C116" s="305">
        <v>21251642.510000005</v>
      </c>
      <c r="D116" s="305">
        <v>-3030216.09</v>
      </c>
      <c r="E116" s="305">
        <f t="shared" ref="E116" si="24">C116+D116</f>
        <v>18221426.420000006</v>
      </c>
      <c r="F116" s="305">
        <v>18221426.420000006</v>
      </c>
      <c r="G116" s="305">
        <v>17421426.419999998</v>
      </c>
      <c r="H116" s="305">
        <f>+E116-F116</f>
        <v>0</v>
      </c>
    </row>
    <row r="117" spans="1:8" s="120" customFormat="1" ht="14.1" customHeight="1" x14ac:dyDescent="0.2">
      <c r="A117" s="304"/>
      <c r="B117" s="252" t="s">
        <v>323</v>
      </c>
      <c r="C117" s="305">
        <v>0</v>
      </c>
      <c r="D117" s="305">
        <v>0</v>
      </c>
      <c r="E117" s="305">
        <v>0</v>
      </c>
      <c r="F117" s="305">
        <v>0</v>
      </c>
      <c r="G117" s="305">
        <v>0</v>
      </c>
      <c r="H117" s="305">
        <f t="shared" si="23"/>
        <v>0</v>
      </c>
    </row>
    <row r="118" spans="1:8" s="120" customFormat="1" ht="14.1" customHeight="1" x14ac:dyDescent="0.2">
      <c r="A118" s="304"/>
      <c r="B118" s="252" t="s">
        <v>324</v>
      </c>
      <c r="C118" s="305">
        <v>0</v>
      </c>
      <c r="D118" s="305">
        <v>0</v>
      </c>
      <c r="E118" s="305">
        <v>0</v>
      </c>
      <c r="F118" s="305">
        <v>0</v>
      </c>
      <c r="G118" s="305">
        <v>0</v>
      </c>
      <c r="H118" s="305">
        <f t="shared" si="23"/>
        <v>0</v>
      </c>
    </row>
    <row r="119" spans="1:8" s="120" customFormat="1" ht="14.1" customHeight="1" x14ac:dyDescent="0.2">
      <c r="A119" s="304"/>
      <c r="B119" s="252" t="s">
        <v>325</v>
      </c>
      <c r="C119" s="305">
        <v>0</v>
      </c>
      <c r="D119" s="305">
        <v>0</v>
      </c>
      <c r="E119" s="305">
        <v>0</v>
      </c>
      <c r="F119" s="305">
        <v>0</v>
      </c>
      <c r="G119" s="305">
        <v>0</v>
      </c>
      <c r="H119" s="305">
        <f t="shared" si="23"/>
        <v>0</v>
      </c>
    </row>
    <row r="120" spans="1:8" s="120" customFormat="1" ht="14.1" customHeight="1" x14ac:dyDescent="0.2">
      <c r="A120" s="304"/>
      <c r="B120" s="252" t="s">
        <v>326</v>
      </c>
      <c r="C120" s="305">
        <v>0</v>
      </c>
      <c r="D120" s="305">
        <v>0</v>
      </c>
      <c r="E120" s="305">
        <v>0</v>
      </c>
      <c r="F120" s="305">
        <v>0</v>
      </c>
      <c r="G120" s="305">
        <v>0</v>
      </c>
      <c r="H120" s="305">
        <f t="shared" si="23"/>
        <v>0</v>
      </c>
    </row>
    <row r="121" spans="1:8" s="120" customFormat="1" ht="14.1" customHeight="1" x14ac:dyDescent="0.2">
      <c r="A121" s="304"/>
      <c r="B121" s="252" t="s">
        <v>327</v>
      </c>
      <c r="C121" s="305">
        <v>0</v>
      </c>
      <c r="D121" s="305">
        <v>0</v>
      </c>
      <c r="E121" s="305">
        <v>0</v>
      </c>
      <c r="F121" s="305">
        <v>0</v>
      </c>
      <c r="G121" s="305">
        <v>0</v>
      </c>
      <c r="H121" s="305">
        <f t="shared" si="23"/>
        <v>0</v>
      </c>
    </row>
    <row r="122" spans="1:8" s="120" customFormat="1" ht="26.25" customHeight="1" x14ac:dyDescent="0.2">
      <c r="A122" s="495" t="s">
        <v>328</v>
      </c>
      <c r="B122" s="496"/>
      <c r="C122" s="305">
        <v>0</v>
      </c>
      <c r="D122" s="305">
        <v>0</v>
      </c>
      <c r="E122" s="305">
        <v>0</v>
      </c>
      <c r="F122" s="305">
        <v>0</v>
      </c>
      <c r="G122" s="305">
        <v>0</v>
      </c>
      <c r="H122" s="305">
        <f t="shared" si="23"/>
        <v>0</v>
      </c>
    </row>
    <row r="123" spans="1:8" s="120" customFormat="1" ht="14.1" customHeight="1" x14ac:dyDescent="0.2">
      <c r="A123" s="304"/>
      <c r="B123" s="252" t="s">
        <v>329</v>
      </c>
      <c r="C123" s="305">
        <v>0</v>
      </c>
      <c r="D123" s="305">
        <v>0</v>
      </c>
      <c r="E123" s="305">
        <v>0</v>
      </c>
      <c r="F123" s="305">
        <v>0</v>
      </c>
      <c r="G123" s="305">
        <v>0</v>
      </c>
      <c r="H123" s="305">
        <f t="shared" si="23"/>
        <v>0</v>
      </c>
    </row>
    <row r="124" spans="1:8" s="120" customFormat="1" ht="14.1" customHeight="1" x14ac:dyDescent="0.2">
      <c r="A124" s="304"/>
      <c r="B124" s="252" t="s">
        <v>330</v>
      </c>
      <c r="C124" s="305">
        <v>0</v>
      </c>
      <c r="D124" s="305">
        <v>0</v>
      </c>
      <c r="E124" s="305">
        <v>0</v>
      </c>
      <c r="F124" s="305">
        <v>0</v>
      </c>
      <c r="G124" s="305">
        <v>0</v>
      </c>
      <c r="H124" s="305">
        <f t="shared" si="23"/>
        <v>0</v>
      </c>
    </row>
    <row r="125" spans="1:8" s="120" customFormat="1" ht="14.1" customHeight="1" x14ac:dyDescent="0.2">
      <c r="A125" s="304"/>
      <c r="B125" s="252" t="s">
        <v>331</v>
      </c>
      <c r="C125" s="305">
        <v>0</v>
      </c>
      <c r="D125" s="305">
        <v>0</v>
      </c>
      <c r="E125" s="305">
        <v>0</v>
      </c>
      <c r="F125" s="305">
        <v>0</v>
      </c>
      <c r="G125" s="305">
        <v>0</v>
      </c>
      <c r="H125" s="305">
        <f t="shared" si="23"/>
        <v>0</v>
      </c>
    </row>
    <row r="126" spans="1:8" s="120" customFormat="1" ht="14.1" customHeight="1" x14ac:dyDescent="0.2">
      <c r="A126" s="304"/>
      <c r="B126" s="252" t="s">
        <v>332</v>
      </c>
      <c r="C126" s="305">
        <v>0</v>
      </c>
      <c r="D126" s="305">
        <v>0</v>
      </c>
      <c r="E126" s="305">
        <v>0</v>
      </c>
      <c r="F126" s="305">
        <v>0</v>
      </c>
      <c r="G126" s="305">
        <v>0</v>
      </c>
      <c r="H126" s="305">
        <f t="shared" si="23"/>
        <v>0</v>
      </c>
    </row>
    <row r="127" spans="1:8" s="120" customFormat="1" ht="14.1" customHeight="1" x14ac:dyDescent="0.2">
      <c r="A127" s="304"/>
      <c r="B127" s="252" t="s">
        <v>333</v>
      </c>
      <c r="C127" s="305">
        <v>0</v>
      </c>
      <c r="D127" s="305">
        <v>0</v>
      </c>
      <c r="E127" s="305">
        <v>0</v>
      </c>
      <c r="F127" s="305">
        <v>0</v>
      </c>
      <c r="G127" s="305">
        <v>0</v>
      </c>
      <c r="H127" s="305">
        <f t="shared" si="23"/>
        <v>0</v>
      </c>
    </row>
    <row r="128" spans="1:8" s="120" customFormat="1" ht="14.1" customHeight="1" x14ac:dyDescent="0.2">
      <c r="A128" s="304"/>
      <c r="B128" s="252" t="s">
        <v>334</v>
      </c>
      <c r="C128" s="305">
        <v>0</v>
      </c>
      <c r="D128" s="305">
        <v>0</v>
      </c>
      <c r="E128" s="305">
        <v>0</v>
      </c>
      <c r="F128" s="305">
        <v>0</v>
      </c>
      <c r="G128" s="305">
        <v>0</v>
      </c>
      <c r="H128" s="305">
        <f t="shared" si="23"/>
        <v>0</v>
      </c>
    </row>
    <row r="129" spans="1:8" s="120" customFormat="1" ht="14.1" customHeight="1" x14ac:dyDescent="0.2">
      <c r="A129" s="304"/>
      <c r="B129" s="252" t="s">
        <v>335</v>
      </c>
      <c r="C129" s="305">
        <v>0</v>
      </c>
      <c r="D129" s="305">
        <v>0</v>
      </c>
      <c r="E129" s="305">
        <v>0</v>
      </c>
      <c r="F129" s="305">
        <v>0</v>
      </c>
      <c r="G129" s="305">
        <v>0</v>
      </c>
      <c r="H129" s="305">
        <f t="shared" si="23"/>
        <v>0</v>
      </c>
    </row>
    <row r="130" spans="1:8" s="120" customFormat="1" ht="14.1" customHeight="1" x14ac:dyDescent="0.2">
      <c r="A130" s="304"/>
      <c r="B130" s="252" t="s">
        <v>336</v>
      </c>
      <c r="C130" s="305">
        <v>0</v>
      </c>
      <c r="D130" s="305">
        <v>0</v>
      </c>
      <c r="E130" s="305">
        <v>0</v>
      </c>
      <c r="F130" s="305">
        <v>0</v>
      </c>
      <c r="G130" s="305">
        <v>0</v>
      </c>
      <c r="H130" s="305">
        <f t="shared" si="23"/>
        <v>0</v>
      </c>
    </row>
    <row r="131" spans="1:8" s="120" customFormat="1" ht="14.1" customHeight="1" x14ac:dyDescent="0.2">
      <c r="A131" s="304"/>
      <c r="B131" s="252" t="s">
        <v>337</v>
      </c>
      <c r="C131" s="305">
        <v>0</v>
      </c>
      <c r="D131" s="305">
        <v>0</v>
      </c>
      <c r="E131" s="305">
        <v>0</v>
      </c>
      <c r="F131" s="305">
        <v>0</v>
      </c>
      <c r="G131" s="305">
        <v>0</v>
      </c>
      <c r="H131" s="305">
        <f t="shared" si="23"/>
        <v>0</v>
      </c>
    </row>
    <row r="132" spans="1:8" s="120" customFormat="1" ht="14.1" customHeight="1" x14ac:dyDescent="0.2">
      <c r="A132" s="475" t="s">
        <v>338</v>
      </c>
      <c r="B132" s="478"/>
      <c r="C132" s="305">
        <f>SUM(C133:C135)</f>
        <v>0</v>
      </c>
      <c r="D132" s="305">
        <f t="shared" ref="D132:G132" si="25">SUM(D133:D135)</f>
        <v>0</v>
      </c>
      <c r="E132" s="305">
        <f t="shared" si="25"/>
        <v>0</v>
      </c>
      <c r="F132" s="305">
        <f t="shared" si="25"/>
        <v>0</v>
      </c>
      <c r="G132" s="305">
        <f t="shared" si="25"/>
        <v>0</v>
      </c>
      <c r="H132" s="305">
        <f t="shared" si="23"/>
        <v>0</v>
      </c>
    </row>
    <row r="133" spans="1:8" s="120" customFormat="1" ht="14.1" customHeight="1" x14ac:dyDescent="0.2">
      <c r="A133" s="304"/>
      <c r="B133" s="252" t="s">
        <v>339</v>
      </c>
      <c r="C133" s="305">
        <v>0</v>
      </c>
      <c r="D133" s="305">
        <v>0</v>
      </c>
      <c r="E133" s="305">
        <v>0</v>
      </c>
      <c r="F133" s="305">
        <v>0</v>
      </c>
      <c r="G133" s="305">
        <v>0</v>
      </c>
      <c r="H133" s="305">
        <f t="shared" si="23"/>
        <v>0</v>
      </c>
    </row>
    <row r="134" spans="1:8" s="120" customFormat="1" ht="14.1" customHeight="1" x14ac:dyDescent="0.2">
      <c r="A134" s="304"/>
      <c r="B134" s="252" t="s">
        <v>340</v>
      </c>
      <c r="C134" s="305">
        <v>0</v>
      </c>
      <c r="D134" s="305">
        <v>0</v>
      </c>
      <c r="E134" s="305">
        <v>0</v>
      </c>
      <c r="F134" s="305">
        <v>0</v>
      </c>
      <c r="G134" s="305">
        <v>0</v>
      </c>
      <c r="H134" s="305">
        <f t="shared" si="23"/>
        <v>0</v>
      </c>
    </row>
    <row r="135" spans="1:8" s="120" customFormat="1" ht="14.1" customHeight="1" x14ac:dyDescent="0.2">
      <c r="A135" s="304"/>
      <c r="B135" s="252" t="s">
        <v>341</v>
      </c>
      <c r="C135" s="305">
        <v>0</v>
      </c>
      <c r="D135" s="305">
        <v>0</v>
      </c>
      <c r="E135" s="305">
        <v>0</v>
      </c>
      <c r="F135" s="305">
        <v>0</v>
      </c>
      <c r="G135" s="305">
        <v>0</v>
      </c>
      <c r="H135" s="305">
        <f t="shared" si="23"/>
        <v>0</v>
      </c>
    </row>
    <row r="136" spans="1:8" s="120" customFormat="1" ht="23.25" customHeight="1" x14ac:dyDescent="0.2">
      <c r="A136" s="495" t="s">
        <v>342</v>
      </c>
      <c r="B136" s="496"/>
      <c r="C136" s="305">
        <f>SUM(C137:C144)</f>
        <v>0</v>
      </c>
      <c r="D136" s="305">
        <f t="shared" ref="D136:G136" si="26">SUM(D137:D144)</f>
        <v>0</v>
      </c>
      <c r="E136" s="305">
        <f t="shared" si="26"/>
        <v>0</v>
      </c>
      <c r="F136" s="305">
        <f t="shared" si="26"/>
        <v>0</v>
      </c>
      <c r="G136" s="305">
        <f t="shared" si="26"/>
        <v>0</v>
      </c>
      <c r="H136" s="305">
        <f t="shared" si="23"/>
        <v>0</v>
      </c>
    </row>
    <row r="137" spans="1:8" s="120" customFormat="1" ht="14.1" customHeight="1" x14ac:dyDescent="0.2">
      <c r="A137" s="304"/>
      <c r="B137" s="252" t="s">
        <v>343</v>
      </c>
      <c r="C137" s="305">
        <v>0</v>
      </c>
      <c r="D137" s="305">
        <v>0</v>
      </c>
      <c r="E137" s="305">
        <v>0</v>
      </c>
      <c r="F137" s="305">
        <v>0</v>
      </c>
      <c r="G137" s="305">
        <v>0</v>
      </c>
      <c r="H137" s="305">
        <f t="shared" si="23"/>
        <v>0</v>
      </c>
    </row>
    <row r="138" spans="1:8" s="120" customFormat="1" ht="14.1" customHeight="1" x14ac:dyDescent="0.2">
      <c r="A138" s="304"/>
      <c r="B138" s="252" t="s">
        <v>344</v>
      </c>
      <c r="C138" s="305">
        <v>0</v>
      </c>
      <c r="D138" s="305">
        <v>0</v>
      </c>
      <c r="E138" s="305">
        <v>0</v>
      </c>
      <c r="F138" s="305">
        <v>0</v>
      </c>
      <c r="G138" s="305">
        <v>0</v>
      </c>
      <c r="H138" s="305">
        <f t="shared" si="23"/>
        <v>0</v>
      </c>
    </row>
    <row r="139" spans="1:8" s="120" customFormat="1" ht="14.1" customHeight="1" x14ac:dyDescent="0.2">
      <c r="A139" s="304"/>
      <c r="B139" s="252" t="s">
        <v>345</v>
      </c>
      <c r="C139" s="305">
        <v>0</v>
      </c>
      <c r="D139" s="305">
        <v>0</v>
      </c>
      <c r="E139" s="305">
        <v>0</v>
      </c>
      <c r="F139" s="305">
        <v>0</v>
      </c>
      <c r="G139" s="305">
        <v>0</v>
      </c>
      <c r="H139" s="305">
        <f t="shared" si="23"/>
        <v>0</v>
      </c>
    </row>
    <row r="140" spans="1:8" s="120" customFormat="1" ht="14.1" customHeight="1" x14ac:dyDescent="0.2">
      <c r="A140" s="304"/>
      <c r="B140" s="252" t="s">
        <v>346</v>
      </c>
      <c r="C140" s="305">
        <v>0</v>
      </c>
      <c r="D140" s="305">
        <v>0</v>
      </c>
      <c r="E140" s="305">
        <v>0</v>
      </c>
      <c r="F140" s="305">
        <v>0</v>
      </c>
      <c r="G140" s="305">
        <v>0</v>
      </c>
      <c r="H140" s="305">
        <f t="shared" si="23"/>
        <v>0</v>
      </c>
    </row>
    <row r="141" spans="1:8" s="120" customFormat="1" ht="14.1" customHeight="1" x14ac:dyDescent="0.2">
      <c r="A141" s="304"/>
      <c r="B141" s="252" t="s">
        <v>347</v>
      </c>
      <c r="C141" s="305">
        <v>0</v>
      </c>
      <c r="D141" s="305">
        <v>0</v>
      </c>
      <c r="E141" s="305">
        <v>0</v>
      </c>
      <c r="F141" s="305">
        <v>0</v>
      </c>
      <c r="G141" s="305">
        <v>0</v>
      </c>
      <c r="H141" s="305">
        <f t="shared" si="23"/>
        <v>0</v>
      </c>
    </row>
    <row r="142" spans="1:8" s="120" customFormat="1" ht="14.1" customHeight="1" x14ac:dyDescent="0.2">
      <c r="A142" s="304"/>
      <c r="B142" s="252" t="s">
        <v>348</v>
      </c>
      <c r="C142" s="305">
        <v>0</v>
      </c>
      <c r="D142" s="305">
        <v>0</v>
      </c>
      <c r="E142" s="305">
        <v>0</v>
      </c>
      <c r="F142" s="305">
        <v>0</v>
      </c>
      <c r="G142" s="305">
        <v>0</v>
      </c>
      <c r="H142" s="305">
        <f t="shared" si="23"/>
        <v>0</v>
      </c>
    </row>
    <row r="143" spans="1:8" s="120" customFormat="1" ht="14.1" customHeight="1" x14ac:dyDescent="0.2">
      <c r="A143" s="304"/>
      <c r="B143" s="252" t="s">
        <v>349</v>
      </c>
      <c r="C143" s="305">
        <v>0</v>
      </c>
      <c r="D143" s="305">
        <v>0</v>
      </c>
      <c r="E143" s="305">
        <v>0</v>
      </c>
      <c r="F143" s="305">
        <v>0</v>
      </c>
      <c r="G143" s="305">
        <v>0</v>
      </c>
      <c r="H143" s="305">
        <f t="shared" si="23"/>
        <v>0</v>
      </c>
    </row>
    <row r="144" spans="1:8" s="120" customFormat="1" ht="22.5" x14ac:dyDescent="0.2">
      <c r="A144" s="304"/>
      <c r="B144" s="253" t="s">
        <v>350</v>
      </c>
      <c r="C144" s="305">
        <v>0</v>
      </c>
      <c r="D144" s="305">
        <v>0</v>
      </c>
      <c r="E144" s="305">
        <v>0</v>
      </c>
      <c r="F144" s="305">
        <v>0</v>
      </c>
      <c r="G144" s="305">
        <v>0</v>
      </c>
      <c r="H144" s="305">
        <f t="shared" si="23"/>
        <v>0</v>
      </c>
    </row>
    <row r="145" spans="1:8" s="120" customFormat="1" ht="14.1" customHeight="1" x14ac:dyDescent="0.2">
      <c r="A145" s="475" t="s">
        <v>351</v>
      </c>
      <c r="B145" s="478"/>
      <c r="C145" s="305">
        <f>SUM(C146:C148)</f>
        <v>0</v>
      </c>
      <c r="D145" s="305">
        <f t="shared" ref="D145:G145" si="27">SUM(D146:D148)</f>
        <v>0</v>
      </c>
      <c r="E145" s="305">
        <f t="shared" si="27"/>
        <v>0</v>
      </c>
      <c r="F145" s="305">
        <f t="shared" si="27"/>
        <v>0</v>
      </c>
      <c r="G145" s="305">
        <f t="shared" si="27"/>
        <v>0</v>
      </c>
      <c r="H145" s="305">
        <f t="shared" si="23"/>
        <v>0</v>
      </c>
    </row>
    <row r="146" spans="1:8" s="120" customFormat="1" ht="14.1" customHeight="1" x14ac:dyDescent="0.2">
      <c r="A146" s="304"/>
      <c r="B146" s="252" t="s">
        <v>352</v>
      </c>
      <c r="C146" s="305">
        <v>0</v>
      </c>
      <c r="D146" s="305">
        <v>0</v>
      </c>
      <c r="E146" s="305">
        <v>0</v>
      </c>
      <c r="F146" s="305">
        <v>0</v>
      </c>
      <c r="G146" s="305">
        <v>0</v>
      </c>
      <c r="H146" s="305">
        <f t="shared" si="23"/>
        <v>0</v>
      </c>
    </row>
    <row r="147" spans="1:8" s="120" customFormat="1" ht="14.1" customHeight="1" x14ac:dyDescent="0.2">
      <c r="A147" s="304"/>
      <c r="B147" s="252" t="s">
        <v>353</v>
      </c>
      <c r="C147" s="305">
        <v>0</v>
      </c>
      <c r="D147" s="305">
        <v>0</v>
      </c>
      <c r="E147" s="305">
        <v>0</v>
      </c>
      <c r="F147" s="305">
        <v>0</v>
      </c>
      <c r="G147" s="305">
        <v>0</v>
      </c>
      <c r="H147" s="305">
        <f t="shared" si="23"/>
        <v>0</v>
      </c>
    </row>
    <row r="148" spans="1:8" s="120" customFormat="1" ht="14.1" customHeight="1" x14ac:dyDescent="0.2">
      <c r="A148" s="304"/>
      <c r="B148" s="252" t="s">
        <v>354</v>
      </c>
      <c r="C148" s="305">
        <v>0</v>
      </c>
      <c r="D148" s="305">
        <v>0</v>
      </c>
      <c r="E148" s="305">
        <v>0</v>
      </c>
      <c r="F148" s="305">
        <v>0</v>
      </c>
      <c r="G148" s="305">
        <v>0</v>
      </c>
      <c r="H148" s="305">
        <f t="shared" si="23"/>
        <v>0</v>
      </c>
    </row>
    <row r="149" spans="1:8" s="120" customFormat="1" ht="14.1" customHeight="1" x14ac:dyDescent="0.2">
      <c r="A149" s="475" t="s">
        <v>355</v>
      </c>
      <c r="B149" s="478"/>
      <c r="C149" s="305">
        <f>SUM(C150:C156)</f>
        <v>0</v>
      </c>
      <c r="D149" s="305">
        <f t="shared" ref="D149:G149" si="28">SUM(D150:D156)</f>
        <v>0</v>
      </c>
      <c r="E149" s="305">
        <f t="shared" si="28"/>
        <v>0</v>
      </c>
      <c r="F149" s="305">
        <f t="shared" si="28"/>
        <v>0</v>
      </c>
      <c r="G149" s="305">
        <f t="shared" si="28"/>
        <v>0</v>
      </c>
      <c r="H149" s="305">
        <f t="shared" si="23"/>
        <v>0</v>
      </c>
    </row>
    <row r="150" spans="1:8" s="120" customFormat="1" ht="14.1" customHeight="1" x14ac:dyDescent="0.2">
      <c r="A150" s="304"/>
      <c r="B150" s="252" t="s">
        <v>356</v>
      </c>
      <c r="C150" s="305">
        <v>0</v>
      </c>
      <c r="D150" s="305">
        <v>0</v>
      </c>
      <c r="E150" s="305">
        <v>0</v>
      </c>
      <c r="F150" s="305">
        <v>0</v>
      </c>
      <c r="G150" s="305">
        <v>0</v>
      </c>
      <c r="H150" s="305">
        <f t="shared" si="23"/>
        <v>0</v>
      </c>
    </row>
    <row r="151" spans="1:8" ht="14.1" customHeight="1" x14ac:dyDescent="0.2">
      <c r="A151" s="304"/>
      <c r="B151" s="252" t="s">
        <v>357</v>
      </c>
      <c r="C151" s="305">
        <v>0</v>
      </c>
      <c r="D151" s="305">
        <v>0</v>
      </c>
      <c r="E151" s="305">
        <v>0</v>
      </c>
      <c r="F151" s="305">
        <v>0</v>
      </c>
      <c r="G151" s="305">
        <v>0</v>
      </c>
      <c r="H151" s="305">
        <f t="shared" si="23"/>
        <v>0</v>
      </c>
    </row>
    <row r="152" spans="1:8" ht="14.1" customHeight="1" x14ac:dyDescent="0.2">
      <c r="A152" s="304"/>
      <c r="B152" s="252" t="s">
        <v>358</v>
      </c>
      <c r="C152" s="305">
        <v>0</v>
      </c>
      <c r="D152" s="305">
        <v>0</v>
      </c>
      <c r="E152" s="305">
        <v>0</v>
      </c>
      <c r="F152" s="305">
        <v>0</v>
      </c>
      <c r="G152" s="305">
        <v>0</v>
      </c>
      <c r="H152" s="305">
        <f t="shared" si="23"/>
        <v>0</v>
      </c>
    </row>
    <row r="153" spans="1:8" ht="14.1" customHeight="1" x14ac:dyDescent="0.2">
      <c r="A153" s="304"/>
      <c r="B153" s="252" t="s">
        <v>359</v>
      </c>
      <c r="C153" s="305">
        <v>0</v>
      </c>
      <c r="D153" s="305">
        <v>0</v>
      </c>
      <c r="E153" s="305">
        <v>0</v>
      </c>
      <c r="F153" s="305">
        <v>0</v>
      </c>
      <c r="G153" s="305">
        <v>0</v>
      </c>
      <c r="H153" s="305">
        <f t="shared" si="23"/>
        <v>0</v>
      </c>
    </row>
    <row r="154" spans="1:8" ht="14.1" customHeight="1" x14ac:dyDescent="0.2">
      <c r="A154" s="304"/>
      <c r="B154" s="252" t="s">
        <v>360</v>
      </c>
      <c r="C154" s="305">
        <v>0</v>
      </c>
      <c r="D154" s="305">
        <v>0</v>
      </c>
      <c r="E154" s="305">
        <v>0</v>
      </c>
      <c r="F154" s="305">
        <v>0</v>
      </c>
      <c r="G154" s="305">
        <v>0</v>
      </c>
      <c r="H154" s="305">
        <f t="shared" si="23"/>
        <v>0</v>
      </c>
    </row>
    <row r="155" spans="1:8" ht="14.1" customHeight="1" x14ac:dyDescent="0.2">
      <c r="A155" s="304"/>
      <c r="B155" s="252" t="s">
        <v>361</v>
      </c>
      <c r="C155" s="305">
        <v>0</v>
      </c>
      <c r="D155" s="305">
        <v>0</v>
      </c>
      <c r="E155" s="305">
        <v>0</v>
      </c>
      <c r="F155" s="305">
        <v>0</v>
      </c>
      <c r="G155" s="305">
        <v>0</v>
      </c>
      <c r="H155" s="305">
        <f t="shared" si="23"/>
        <v>0</v>
      </c>
    </row>
    <row r="156" spans="1:8" ht="14.1" customHeight="1" x14ac:dyDescent="0.2">
      <c r="A156" s="304"/>
      <c r="B156" s="252" t="s">
        <v>362</v>
      </c>
      <c r="C156" s="305">
        <v>0</v>
      </c>
      <c r="D156" s="305">
        <v>0</v>
      </c>
      <c r="E156" s="305">
        <v>0</v>
      </c>
      <c r="F156" s="305">
        <v>0</v>
      </c>
      <c r="G156" s="305">
        <v>0</v>
      </c>
      <c r="H156" s="305">
        <f t="shared" si="23"/>
        <v>0</v>
      </c>
    </row>
    <row r="157" spans="1:8" ht="9.75" customHeight="1" x14ac:dyDescent="0.2">
      <c r="A157" s="304"/>
      <c r="B157" s="252"/>
      <c r="C157" s="292"/>
      <c r="D157" s="271"/>
      <c r="E157" s="271"/>
      <c r="F157" s="271"/>
      <c r="G157" s="271"/>
      <c r="H157" s="271"/>
    </row>
    <row r="158" spans="1:8" ht="14.1" customHeight="1" x14ac:dyDescent="0.2">
      <c r="A158" s="468" t="s">
        <v>364</v>
      </c>
      <c r="B158" s="497"/>
      <c r="C158" s="294">
        <f>+C8+C83</f>
        <v>90149086.510000005</v>
      </c>
      <c r="D158" s="294">
        <f t="shared" ref="D158:G158" si="29">+D8+D83</f>
        <v>252624.33999999985</v>
      </c>
      <c r="E158" s="294">
        <f t="shared" si="29"/>
        <v>90401710.849999994</v>
      </c>
      <c r="F158" s="294">
        <f t="shared" si="29"/>
        <v>90392345.070000008</v>
      </c>
      <c r="G158" s="294">
        <f t="shared" si="29"/>
        <v>88843776.289999992</v>
      </c>
      <c r="H158" s="294">
        <f t="shared" si="23"/>
        <v>9365.7799999862909</v>
      </c>
    </row>
    <row r="159" spans="1:8" ht="4.5" customHeight="1" thickBot="1" x14ac:dyDescent="0.25">
      <c r="A159" s="254"/>
      <c r="B159" s="255"/>
      <c r="C159" s="295"/>
      <c r="D159" s="296"/>
      <c r="E159" s="296"/>
      <c r="F159" s="296"/>
      <c r="G159" s="296"/>
      <c r="H159" s="296"/>
    </row>
    <row r="161" spans="3:10" ht="42.75" customHeight="1" x14ac:dyDescent="0.2"/>
    <row r="163" spans="3:10" x14ac:dyDescent="0.2">
      <c r="C163" s="256"/>
      <c r="D163" s="256"/>
      <c r="E163" s="256"/>
      <c r="F163" s="256"/>
      <c r="G163" s="256"/>
      <c r="H163" s="256"/>
      <c r="I163" s="256"/>
      <c r="J163" s="256"/>
    </row>
    <row r="164" spans="3:10" x14ac:dyDescent="0.2">
      <c r="C164" s="256"/>
      <c r="D164" s="256"/>
      <c r="E164" s="256"/>
      <c r="F164" s="257"/>
      <c r="G164" s="257"/>
      <c r="H164" s="257"/>
      <c r="I164" s="256"/>
      <c r="J164" s="256"/>
    </row>
    <row r="165" spans="3:10" x14ac:dyDescent="0.2">
      <c r="C165" s="256"/>
      <c r="D165" s="256"/>
      <c r="E165" s="256"/>
      <c r="F165" s="257"/>
      <c r="G165" s="257"/>
      <c r="H165" s="257"/>
      <c r="I165" s="256"/>
      <c r="J165" s="256"/>
    </row>
    <row r="166" spans="3:10" x14ac:dyDescent="0.2">
      <c r="C166" s="256"/>
      <c r="D166" s="256"/>
      <c r="E166" s="256"/>
      <c r="F166" s="257"/>
      <c r="G166" s="257"/>
      <c r="H166" s="257"/>
      <c r="I166" s="256"/>
      <c r="J166" s="256"/>
    </row>
    <row r="167" spans="3:10" x14ac:dyDescent="0.2">
      <c r="C167" s="256"/>
      <c r="D167" s="256"/>
      <c r="E167" s="256"/>
      <c r="F167" s="257"/>
      <c r="G167" s="257"/>
      <c r="H167" s="257"/>
      <c r="I167" s="256"/>
      <c r="J167" s="256"/>
    </row>
    <row r="168" spans="3:10" x14ac:dyDescent="0.2">
      <c r="C168" s="258"/>
      <c r="D168" s="256"/>
      <c r="E168" s="258"/>
      <c r="F168" s="257"/>
      <c r="G168" s="257"/>
      <c r="H168" s="257"/>
      <c r="I168" s="258"/>
      <c r="J168" s="258"/>
    </row>
    <row r="169" spans="3:10" x14ac:dyDescent="0.2">
      <c r="C169" s="256"/>
      <c r="D169" s="256"/>
      <c r="E169" s="256"/>
      <c r="F169" s="257"/>
      <c r="G169" s="257"/>
      <c r="H169" s="257"/>
      <c r="I169" s="256"/>
      <c r="J169" s="256"/>
    </row>
    <row r="170" spans="3:10" x14ac:dyDescent="0.2">
      <c r="C170" s="256"/>
      <c r="D170" s="256"/>
      <c r="E170" s="256"/>
      <c r="F170" s="257"/>
      <c r="G170" s="257"/>
      <c r="H170" s="257"/>
      <c r="I170" s="256"/>
      <c r="J170" s="256"/>
    </row>
  </sheetData>
  <mergeCells count="29">
    <mergeCell ref="A6:B7"/>
    <mergeCell ref="C6:G6"/>
    <mergeCell ref="H6:H7"/>
    <mergeCell ref="A2:H2"/>
    <mergeCell ref="A3:H3"/>
    <mergeCell ref="A4:H4"/>
    <mergeCell ref="A5:H5"/>
    <mergeCell ref="A158:B158"/>
    <mergeCell ref="A84:B84"/>
    <mergeCell ref="A92:B92"/>
    <mergeCell ref="A102:B102"/>
    <mergeCell ref="A112:B112"/>
    <mergeCell ref="A122:B122"/>
    <mergeCell ref="A132:B132"/>
    <mergeCell ref="A136:B136"/>
    <mergeCell ref="A145:B145"/>
    <mergeCell ref="A149:B149"/>
    <mergeCell ref="A61:B61"/>
    <mergeCell ref="A70:B70"/>
    <mergeCell ref="A74:B74"/>
    <mergeCell ref="A82:B82"/>
    <mergeCell ref="A83:B83"/>
    <mergeCell ref="A47:B47"/>
    <mergeCell ref="A57:B57"/>
    <mergeCell ref="A8:B8"/>
    <mergeCell ref="A9:B9"/>
    <mergeCell ref="A17:B17"/>
    <mergeCell ref="A27:B27"/>
    <mergeCell ref="A37:B37"/>
  </mergeCells>
  <pageMargins left="0.67" right="0.15748031496062992" top="0.55118110236220474" bottom="0.38" header="0.47244094488188981" footer="0.41"/>
  <pageSetup scale="75" fitToHeight="3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1"/>
  <sheetViews>
    <sheetView zoomScale="124" zoomScaleNormal="124" zoomScaleSheetLayoutView="77" workbookViewId="0">
      <selection activeCell="F13" sqref="F13"/>
    </sheetView>
  </sheetViews>
  <sheetFormatPr baseColWidth="10" defaultRowHeight="15" x14ac:dyDescent="0.25"/>
  <cols>
    <col min="1" max="1" width="2.140625" customWidth="1"/>
    <col min="2" max="2" width="41.140625" customWidth="1"/>
    <col min="3" max="3" width="14" customWidth="1"/>
    <col min="4" max="4" width="13.5703125" customWidth="1"/>
    <col min="5" max="6" width="14.140625" bestFit="1" customWidth="1"/>
    <col min="7" max="7" width="14.140625" customWidth="1"/>
    <col min="8" max="8" width="14.7109375" customWidth="1"/>
    <col min="9" max="9" width="2.140625" customWidth="1"/>
  </cols>
  <sheetData>
    <row r="1" spans="2:8" ht="11.25" customHeight="1" x14ac:dyDescent="0.25">
      <c r="B1" s="311"/>
      <c r="C1" s="312"/>
      <c r="D1" s="302" t="s">
        <v>430</v>
      </c>
      <c r="E1" s="312"/>
      <c r="F1" s="312"/>
      <c r="G1" s="312"/>
      <c r="H1" s="313"/>
    </row>
    <row r="2" spans="2:8" ht="11.25" customHeight="1" x14ac:dyDescent="0.25">
      <c r="B2" s="438" t="s">
        <v>448</v>
      </c>
      <c r="C2" s="501"/>
      <c r="D2" s="501"/>
      <c r="E2" s="501"/>
      <c r="F2" s="501"/>
      <c r="G2" s="501"/>
      <c r="H2" s="439"/>
    </row>
    <row r="3" spans="2:8" ht="11.25" customHeight="1" x14ac:dyDescent="0.25">
      <c r="B3" s="438" t="s">
        <v>449</v>
      </c>
      <c r="C3" s="501"/>
      <c r="D3" s="501"/>
      <c r="E3" s="501"/>
      <c r="F3" s="501"/>
      <c r="G3" s="501"/>
      <c r="H3" s="439"/>
    </row>
    <row r="4" spans="2:8" ht="11.25" customHeight="1" x14ac:dyDescent="0.25">
      <c r="B4" s="438" t="s">
        <v>446</v>
      </c>
      <c r="C4" s="501"/>
      <c r="D4" s="501"/>
      <c r="E4" s="501"/>
      <c r="F4" s="501"/>
      <c r="G4" s="501"/>
      <c r="H4" s="439"/>
    </row>
    <row r="5" spans="2:8" ht="11.25" customHeight="1" thickBot="1" x14ac:dyDescent="0.3">
      <c r="B5" s="502" t="s">
        <v>0</v>
      </c>
      <c r="C5" s="503"/>
      <c r="D5" s="503"/>
      <c r="E5" s="503"/>
      <c r="F5" s="503"/>
      <c r="G5" s="503"/>
      <c r="H5" s="504"/>
    </row>
    <row r="6" spans="2:8" ht="11.25" customHeight="1" thickBot="1" x14ac:dyDescent="0.3">
      <c r="B6" s="444" t="s">
        <v>1</v>
      </c>
      <c r="C6" s="498" t="s">
        <v>285</v>
      </c>
      <c r="D6" s="499"/>
      <c r="E6" s="499"/>
      <c r="F6" s="499"/>
      <c r="G6" s="500"/>
      <c r="H6" s="444" t="s">
        <v>286</v>
      </c>
    </row>
    <row r="7" spans="2:8" ht="22.5" customHeight="1" thickBot="1" x14ac:dyDescent="0.3">
      <c r="B7" s="445"/>
      <c r="C7" s="303" t="s">
        <v>179</v>
      </c>
      <c r="D7" s="303" t="s">
        <v>219</v>
      </c>
      <c r="E7" s="303" t="s">
        <v>220</v>
      </c>
      <c r="F7" s="303" t="s">
        <v>180</v>
      </c>
      <c r="G7" s="303" t="s">
        <v>196</v>
      </c>
      <c r="H7" s="445"/>
    </row>
    <row r="8" spans="2:8" ht="12.75" customHeight="1" x14ac:dyDescent="0.25">
      <c r="B8" s="314" t="s">
        <v>450</v>
      </c>
      <c r="C8" s="315">
        <f>C10+C30</f>
        <v>18068931</v>
      </c>
      <c r="D8" s="315">
        <f t="shared" ref="D8:H8" si="0">D10+D30</f>
        <v>974400</v>
      </c>
      <c r="E8" s="315">
        <f t="shared" si="0"/>
        <v>19043331.000000004</v>
      </c>
      <c r="F8" s="315">
        <f t="shared" si="0"/>
        <v>19036440.170000002</v>
      </c>
      <c r="G8" s="315">
        <f t="shared" si="0"/>
        <v>18566082.170000002</v>
      </c>
      <c r="H8" s="315">
        <f t="shared" si="0"/>
        <v>6890.8300000000745</v>
      </c>
    </row>
    <row r="9" spans="2:8" ht="12.6" customHeight="1" x14ac:dyDescent="0.25">
      <c r="B9" s="316" t="s">
        <v>451</v>
      </c>
      <c r="C9" s="317"/>
      <c r="D9" s="317"/>
      <c r="E9" s="317"/>
      <c r="F9" s="317"/>
      <c r="G9" s="317"/>
      <c r="H9" s="317"/>
    </row>
    <row r="10" spans="2:8" ht="12.6" customHeight="1" x14ac:dyDescent="0.25">
      <c r="B10" s="318" t="s">
        <v>452</v>
      </c>
      <c r="C10" s="319">
        <f t="shared" ref="C10:H10" si="1">SUM(C11:C29)</f>
        <v>18068931</v>
      </c>
      <c r="D10" s="319">
        <f>SUM(D11:D29)</f>
        <v>0</v>
      </c>
      <c r="E10" s="319">
        <f t="shared" si="1"/>
        <v>18068931.000000004</v>
      </c>
      <c r="F10" s="319">
        <f t="shared" si="1"/>
        <v>18062040.170000002</v>
      </c>
      <c r="G10" s="319">
        <f t="shared" si="1"/>
        <v>17916482.170000002</v>
      </c>
      <c r="H10" s="319">
        <f t="shared" si="1"/>
        <v>6890.8300000000745</v>
      </c>
    </row>
    <row r="11" spans="2:8" ht="12.6" customHeight="1" x14ac:dyDescent="0.25">
      <c r="B11" s="320" t="s">
        <v>453</v>
      </c>
      <c r="C11" s="321">
        <v>691500</v>
      </c>
      <c r="D11" s="305">
        <v>61886.98</v>
      </c>
      <c r="E11" s="317">
        <f>C11+D11</f>
        <v>753386.98</v>
      </c>
      <c r="F11" s="317">
        <v>753386.98</v>
      </c>
      <c r="G11" s="317">
        <v>727386.98</v>
      </c>
      <c r="H11" s="317">
        <f>E11-F11</f>
        <v>0</v>
      </c>
    </row>
    <row r="12" spans="2:8" ht="12.6" customHeight="1" x14ac:dyDescent="0.25">
      <c r="B12" s="322" t="s">
        <v>454</v>
      </c>
      <c r="C12" s="321">
        <v>903999</v>
      </c>
      <c r="D12" s="305">
        <v>-197562.79</v>
      </c>
      <c r="E12" s="317">
        <f t="shared" ref="E12:E31" si="2">C12+D12</f>
        <v>706436.21</v>
      </c>
      <c r="F12" s="317">
        <v>706436.21</v>
      </c>
      <c r="G12" s="317">
        <v>706436.21</v>
      </c>
      <c r="H12" s="317">
        <f>E12-F12</f>
        <v>0</v>
      </c>
    </row>
    <row r="13" spans="2:8" ht="12.6" customHeight="1" x14ac:dyDescent="0.25">
      <c r="B13" s="322" t="s">
        <v>455</v>
      </c>
      <c r="C13" s="321">
        <v>673100</v>
      </c>
      <c r="D13" s="305">
        <v>-109022.44</v>
      </c>
      <c r="E13" s="317">
        <f t="shared" si="2"/>
        <v>564077.56000000006</v>
      </c>
      <c r="F13" s="317">
        <v>564077.56000000006</v>
      </c>
      <c r="G13" s="317">
        <v>564077.56000000006</v>
      </c>
      <c r="H13" s="317">
        <f t="shared" ref="H13:H31" si="3">E13-F13</f>
        <v>0</v>
      </c>
    </row>
    <row r="14" spans="2:8" ht="12.6" customHeight="1" x14ac:dyDescent="0.25">
      <c r="B14" s="322" t="s">
        <v>456</v>
      </c>
      <c r="C14" s="321">
        <v>528600</v>
      </c>
      <c r="D14" s="305">
        <v>75900.710000000006</v>
      </c>
      <c r="E14" s="317">
        <f t="shared" si="2"/>
        <v>604500.71</v>
      </c>
      <c r="F14" s="317">
        <v>604500.71</v>
      </c>
      <c r="G14" s="317">
        <v>588500.71</v>
      </c>
      <c r="H14" s="317">
        <f t="shared" si="3"/>
        <v>0</v>
      </c>
    </row>
    <row r="15" spans="2:8" ht="12.6" customHeight="1" x14ac:dyDescent="0.25">
      <c r="B15" s="320" t="s">
        <v>457</v>
      </c>
      <c r="C15" s="321">
        <v>3739963</v>
      </c>
      <c r="D15" s="305">
        <v>391831.74</v>
      </c>
      <c r="E15" s="317">
        <f t="shared" si="2"/>
        <v>4131794.74</v>
      </c>
      <c r="F15" s="317">
        <v>4124903.91</v>
      </c>
      <c r="G15" s="317">
        <v>4045345.91</v>
      </c>
      <c r="H15" s="317">
        <f t="shared" si="3"/>
        <v>6890.8300000000745</v>
      </c>
    </row>
    <row r="16" spans="2:8" ht="12.6" customHeight="1" x14ac:dyDescent="0.25">
      <c r="B16" s="322" t="s">
        <v>458</v>
      </c>
      <c r="C16" s="321">
        <v>287000</v>
      </c>
      <c r="D16" s="305">
        <v>-69756.05</v>
      </c>
      <c r="E16" s="317">
        <f t="shared" si="2"/>
        <v>217243.95</v>
      </c>
      <c r="F16" s="317">
        <v>217243.95</v>
      </c>
      <c r="G16" s="317">
        <v>217243.95</v>
      </c>
      <c r="H16" s="317">
        <f t="shared" si="3"/>
        <v>0</v>
      </c>
    </row>
    <row r="17" spans="2:8" ht="12.6" customHeight="1" x14ac:dyDescent="0.25">
      <c r="B17" s="322" t="s">
        <v>459</v>
      </c>
      <c r="C17" s="321">
        <v>93000</v>
      </c>
      <c r="D17" s="305">
        <v>12084.18</v>
      </c>
      <c r="E17" s="317">
        <f t="shared" si="2"/>
        <v>105084.18</v>
      </c>
      <c r="F17" s="317">
        <v>105084.18</v>
      </c>
      <c r="G17" s="317">
        <v>91084.18</v>
      </c>
      <c r="H17" s="317">
        <f t="shared" si="3"/>
        <v>0</v>
      </c>
    </row>
    <row r="18" spans="2:8" ht="12.6" customHeight="1" x14ac:dyDescent="0.25">
      <c r="B18" s="322" t="s">
        <v>460</v>
      </c>
      <c r="C18" s="321">
        <v>665400</v>
      </c>
      <c r="D18" s="305">
        <v>-134082.43</v>
      </c>
      <c r="E18" s="317">
        <f t="shared" si="2"/>
        <v>531317.57000000007</v>
      </c>
      <c r="F18" s="317">
        <v>531317.57000000007</v>
      </c>
      <c r="G18" s="317">
        <v>531317.57000000007</v>
      </c>
      <c r="H18" s="317">
        <f t="shared" si="3"/>
        <v>0</v>
      </c>
    </row>
    <row r="19" spans="2:8" ht="12.6" customHeight="1" x14ac:dyDescent="0.25">
      <c r="B19" s="320" t="s">
        <v>461</v>
      </c>
      <c r="C19" s="321">
        <v>945800</v>
      </c>
      <c r="D19" s="305">
        <v>-357312.25</v>
      </c>
      <c r="E19" s="317">
        <f t="shared" si="2"/>
        <v>588487.75</v>
      </c>
      <c r="F19" s="317">
        <v>588487.75</v>
      </c>
      <c r="G19" s="317">
        <v>588487.75</v>
      </c>
      <c r="H19" s="317">
        <f t="shared" si="3"/>
        <v>0</v>
      </c>
    </row>
    <row r="20" spans="2:8" ht="12.6" customHeight="1" x14ac:dyDescent="0.25">
      <c r="B20" s="322" t="s">
        <v>462</v>
      </c>
      <c r="C20" s="321">
        <v>1808800</v>
      </c>
      <c r="D20" s="305">
        <v>972264.35</v>
      </c>
      <c r="E20" s="317">
        <f t="shared" si="2"/>
        <v>2781064.35</v>
      </c>
      <c r="F20" s="317">
        <v>2781064.35</v>
      </c>
      <c r="G20" s="317">
        <v>2771064.35</v>
      </c>
      <c r="H20" s="317">
        <f t="shared" si="3"/>
        <v>0</v>
      </c>
    </row>
    <row r="21" spans="2:8" ht="12.6" customHeight="1" x14ac:dyDescent="0.25">
      <c r="B21" s="322" t="s">
        <v>463</v>
      </c>
      <c r="C21" s="321">
        <v>1068199</v>
      </c>
      <c r="D21" s="305">
        <v>-192360.99</v>
      </c>
      <c r="E21" s="317">
        <f t="shared" si="2"/>
        <v>875838.01</v>
      </c>
      <c r="F21" s="317">
        <v>875838.01</v>
      </c>
      <c r="G21" s="317">
        <v>875838.01</v>
      </c>
      <c r="H21" s="317">
        <f t="shared" si="3"/>
        <v>0</v>
      </c>
    </row>
    <row r="22" spans="2:8" ht="12.6" customHeight="1" x14ac:dyDescent="0.25">
      <c r="B22" s="322" t="s">
        <v>464</v>
      </c>
      <c r="C22" s="321">
        <v>1169080</v>
      </c>
      <c r="D22" s="305">
        <v>-87102.77</v>
      </c>
      <c r="E22" s="317">
        <f t="shared" si="2"/>
        <v>1081977.23</v>
      </c>
      <c r="F22" s="317">
        <v>1081977.23</v>
      </c>
      <c r="G22" s="317">
        <v>1081977.23</v>
      </c>
      <c r="H22" s="317">
        <f t="shared" si="3"/>
        <v>0</v>
      </c>
    </row>
    <row r="23" spans="2:8" ht="12.6" customHeight="1" x14ac:dyDescent="0.25">
      <c r="B23" s="322" t="s">
        <v>465</v>
      </c>
      <c r="C23" s="321">
        <v>880000</v>
      </c>
      <c r="D23" s="305">
        <v>-57118.45</v>
      </c>
      <c r="E23" s="317">
        <f t="shared" si="2"/>
        <v>822881.55</v>
      </c>
      <c r="F23" s="317">
        <v>822881.55</v>
      </c>
      <c r="G23" s="317">
        <v>822881.55</v>
      </c>
      <c r="H23" s="317">
        <f t="shared" si="3"/>
        <v>0</v>
      </c>
    </row>
    <row r="24" spans="2:8" ht="12.6" customHeight="1" x14ac:dyDescent="0.25">
      <c r="B24" s="322" t="s">
        <v>466</v>
      </c>
      <c r="C24" s="321">
        <v>948000</v>
      </c>
      <c r="D24" s="305">
        <v>-48508.78</v>
      </c>
      <c r="E24" s="317">
        <f t="shared" si="2"/>
        <v>899491.22</v>
      </c>
      <c r="F24" s="317">
        <v>899491.22</v>
      </c>
      <c r="G24" s="317">
        <v>899491.22</v>
      </c>
      <c r="H24" s="317">
        <f t="shared" si="3"/>
        <v>0</v>
      </c>
    </row>
    <row r="25" spans="2:8" ht="12.6" customHeight="1" x14ac:dyDescent="0.25">
      <c r="B25" s="320" t="s">
        <v>467</v>
      </c>
      <c r="C25" s="321">
        <v>1297300</v>
      </c>
      <c r="D25" s="305">
        <v>216431.71</v>
      </c>
      <c r="E25" s="317">
        <f t="shared" si="2"/>
        <v>1513731.71</v>
      </c>
      <c r="F25" s="317">
        <v>1513731.71</v>
      </c>
      <c r="G25" s="317">
        <v>1513731.71</v>
      </c>
      <c r="H25" s="317">
        <f t="shared" si="3"/>
        <v>0</v>
      </c>
    </row>
    <row r="26" spans="2:8" ht="12.6" customHeight="1" x14ac:dyDescent="0.25">
      <c r="B26" s="322" t="s">
        <v>468</v>
      </c>
      <c r="C26" s="321">
        <v>804300</v>
      </c>
      <c r="D26" s="305">
        <v>-140569.70000000001</v>
      </c>
      <c r="E26" s="317">
        <f t="shared" si="2"/>
        <v>663730.30000000005</v>
      </c>
      <c r="F26" s="317">
        <v>663730.30000000005</v>
      </c>
      <c r="G26" s="317">
        <v>663730.30000000005</v>
      </c>
      <c r="H26" s="317">
        <f t="shared" si="3"/>
        <v>0</v>
      </c>
    </row>
    <row r="27" spans="2:8" ht="12.6" customHeight="1" x14ac:dyDescent="0.25">
      <c r="B27" s="320" t="s">
        <v>469</v>
      </c>
      <c r="C27" s="321">
        <v>396580</v>
      </c>
      <c r="D27" s="305">
        <v>-93506.59</v>
      </c>
      <c r="E27" s="317">
        <f t="shared" si="2"/>
        <v>303073.41000000003</v>
      </c>
      <c r="F27" s="317">
        <v>303073.41000000003</v>
      </c>
      <c r="G27" s="317">
        <v>303073.41000000003</v>
      </c>
      <c r="H27" s="317">
        <f t="shared" si="3"/>
        <v>0</v>
      </c>
    </row>
    <row r="28" spans="2:8" ht="12.6" customHeight="1" x14ac:dyDescent="0.25">
      <c r="B28" s="320" t="s">
        <v>470</v>
      </c>
      <c r="C28" s="321">
        <v>205730</v>
      </c>
      <c r="D28" s="305">
        <v>-67485.98</v>
      </c>
      <c r="E28" s="317">
        <f t="shared" si="2"/>
        <v>138244.02000000002</v>
      </c>
      <c r="F28" s="317">
        <v>138244.02000000002</v>
      </c>
      <c r="G28" s="317">
        <v>138244.02000000002</v>
      </c>
      <c r="H28" s="317">
        <f t="shared" si="3"/>
        <v>0</v>
      </c>
    </row>
    <row r="29" spans="2:8" ht="12.6" customHeight="1" x14ac:dyDescent="0.25">
      <c r="B29" s="320" t="s">
        <v>471</v>
      </c>
      <c r="C29" s="321">
        <v>962580</v>
      </c>
      <c r="D29" s="305">
        <v>-176010.45</v>
      </c>
      <c r="E29" s="317">
        <f t="shared" si="2"/>
        <v>786569.55</v>
      </c>
      <c r="F29" s="317">
        <v>786569.55</v>
      </c>
      <c r="G29" s="317">
        <v>786569.55</v>
      </c>
      <c r="H29" s="317">
        <f t="shared" si="3"/>
        <v>0</v>
      </c>
    </row>
    <row r="30" spans="2:8" ht="12.6" customHeight="1" x14ac:dyDescent="0.25">
      <c r="B30" s="318" t="s">
        <v>472</v>
      </c>
      <c r="C30" s="319">
        <f>C31</f>
        <v>0</v>
      </c>
      <c r="D30" s="319">
        <f>D31</f>
        <v>974400</v>
      </c>
      <c r="E30" s="319">
        <f t="shared" ref="E30:H30" si="4">E31</f>
        <v>974400</v>
      </c>
      <c r="F30" s="319">
        <f t="shared" si="4"/>
        <v>974400</v>
      </c>
      <c r="G30" s="319">
        <f t="shared" si="4"/>
        <v>649600</v>
      </c>
      <c r="H30" s="319">
        <f t="shared" si="4"/>
        <v>0</v>
      </c>
    </row>
    <row r="31" spans="2:8" ht="12.6" customHeight="1" x14ac:dyDescent="0.25">
      <c r="B31" s="322" t="s">
        <v>473</v>
      </c>
      <c r="C31" s="321">
        <v>0</v>
      </c>
      <c r="D31" s="317">
        <v>974400</v>
      </c>
      <c r="E31" s="317">
        <f t="shared" si="2"/>
        <v>974400</v>
      </c>
      <c r="F31" s="317">
        <v>974400</v>
      </c>
      <c r="G31" s="317">
        <v>649600</v>
      </c>
      <c r="H31" s="317">
        <f t="shared" si="3"/>
        <v>0</v>
      </c>
    </row>
    <row r="32" spans="2:8" ht="6" customHeight="1" x14ac:dyDescent="0.25">
      <c r="B32" s="322"/>
      <c r="C32" s="321"/>
      <c r="D32" s="317"/>
      <c r="E32" s="317"/>
      <c r="F32" s="317"/>
      <c r="G32" s="317"/>
      <c r="H32" s="317"/>
    </row>
    <row r="33" spans="2:8" ht="12.6" customHeight="1" x14ac:dyDescent="0.25">
      <c r="B33" s="316" t="s">
        <v>474</v>
      </c>
      <c r="C33" s="319">
        <f t="shared" ref="C33:G33" si="5">C35+C57</f>
        <v>72080155.510000005</v>
      </c>
      <c r="D33" s="323">
        <f t="shared" si="5"/>
        <v>-721775.65999999968</v>
      </c>
      <c r="E33" s="319">
        <f t="shared" si="5"/>
        <v>71358379.850000009</v>
      </c>
      <c r="F33" s="319">
        <f t="shared" si="5"/>
        <v>71355904.900000006</v>
      </c>
      <c r="G33" s="319">
        <f t="shared" si="5"/>
        <v>70277694.120000005</v>
      </c>
      <c r="H33" s="319">
        <f>H35+H57</f>
        <v>2474.9500000011176</v>
      </c>
    </row>
    <row r="34" spans="2:8" ht="9" customHeight="1" x14ac:dyDescent="0.25">
      <c r="B34" s="316" t="s">
        <v>475</v>
      </c>
      <c r="C34" s="321"/>
      <c r="D34" s="317"/>
      <c r="E34" s="317"/>
      <c r="F34" s="317"/>
      <c r="G34" s="317"/>
      <c r="H34" s="317"/>
    </row>
    <row r="35" spans="2:8" ht="12.6" customHeight="1" x14ac:dyDescent="0.25">
      <c r="B35" s="318" t="s">
        <v>476</v>
      </c>
      <c r="C35" s="319">
        <f t="shared" ref="C35:H35" si="6">SUM(C36:C55)</f>
        <v>57332862</v>
      </c>
      <c r="D35" s="319">
        <f>SUM(D36:D55)</f>
        <v>1286169.1800000002</v>
      </c>
      <c r="E35" s="319">
        <f t="shared" si="6"/>
        <v>58619031.180000015</v>
      </c>
      <c r="F35" s="319">
        <f t="shared" si="6"/>
        <v>58616556.230000012</v>
      </c>
      <c r="G35" s="319">
        <f t="shared" si="6"/>
        <v>58338345.450000003</v>
      </c>
      <c r="H35" s="319">
        <f t="shared" si="6"/>
        <v>2474.9500000011176</v>
      </c>
    </row>
    <row r="36" spans="2:8" ht="12.6" customHeight="1" x14ac:dyDescent="0.25">
      <c r="B36" s="320" t="s">
        <v>453</v>
      </c>
      <c r="C36" s="321">
        <v>2076702.53</v>
      </c>
      <c r="D36" s="305">
        <v>16286.06</v>
      </c>
      <c r="E36" s="317">
        <f t="shared" ref="E36:E55" si="7">C36+D36</f>
        <v>2092988.59</v>
      </c>
      <c r="F36" s="317">
        <v>2092988.59</v>
      </c>
      <c r="G36" s="317">
        <v>2086392.75</v>
      </c>
      <c r="H36" s="317">
        <f t="shared" ref="H36:H55" si="8">E36-F36</f>
        <v>0</v>
      </c>
    </row>
    <row r="37" spans="2:8" ht="12.6" customHeight="1" x14ac:dyDescent="0.25">
      <c r="B37" s="324" t="s">
        <v>454</v>
      </c>
      <c r="C37" s="321">
        <v>3003811.18</v>
      </c>
      <c r="D37" s="305">
        <v>564032.32999999996</v>
      </c>
      <c r="E37" s="317">
        <f t="shared" si="7"/>
        <v>3567843.5100000002</v>
      </c>
      <c r="F37" s="317">
        <v>3567843.5100000002</v>
      </c>
      <c r="G37" s="317">
        <v>3549688.85</v>
      </c>
      <c r="H37" s="317">
        <f t="shared" si="8"/>
        <v>0</v>
      </c>
    </row>
    <row r="38" spans="2:8" ht="12.6" customHeight="1" x14ac:dyDescent="0.25">
      <c r="B38" s="320" t="s">
        <v>455</v>
      </c>
      <c r="C38" s="321">
        <v>1737853.39</v>
      </c>
      <c r="D38" s="305">
        <v>-408356.95</v>
      </c>
      <c r="E38" s="317">
        <f t="shared" si="7"/>
        <v>1329496.44</v>
      </c>
      <c r="F38" s="317">
        <v>1329496.44</v>
      </c>
      <c r="G38" s="317">
        <v>1322945.56</v>
      </c>
      <c r="H38" s="317">
        <f t="shared" si="8"/>
        <v>0</v>
      </c>
    </row>
    <row r="39" spans="2:8" ht="12.6" customHeight="1" x14ac:dyDescent="0.25">
      <c r="B39" s="320" t="s">
        <v>456</v>
      </c>
      <c r="C39" s="321">
        <v>4670895.05</v>
      </c>
      <c r="D39" s="305">
        <v>39629.32</v>
      </c>
      <c r="E39" s="317">
        <f t="shared" si="7"/>
        <v>4710524.37</v>
      </c>
      <c r="F39" s="317">
        <v>4710524.37</v>
      </c>
      <c r="G39" s="317">
        <v>4672130.49</v>
      </c>
      <c r="H39" s="317">
        <f t="shared" si="8"/>
        <v>0</v>
      </c>
    </row>
    <row r="40" spans="2:8" ht="12.6" customHeight="1" x14ac:dyDescent="0.25">
      <c r="B40" s="320" t="s">
        <v>457</v>
      </c>
      <c r="C40" s="321">
        <v>11486080.24</v>
      </c>
      <c r="D40" s="305">
        <v>2469993.7000000002</v>
      </c>
      <c r="E40" s="317">
        <f t="shared" si="7"/>
        <v>13956073.940000001</v>
      </c>
      <c r="F40" s="317">
        <v>13953598.99</v>
      </c>
      <c r="G40" s="317">
        <v>13897591.470000001</v>
      </c>
      <c r="H40" s="317">
        <f t="shared" si="8"/>
        <v>2474.9500000011176</v>
      </c>
    </row>
    <row r="41" spans="2:8" ht="12.6" customHeight="1" x14ac:dyDescent="0.25">
      <c r="B41" s="320" t="s">
        <v>458</v>
      </c>
      <c r="C41" s="321">
        <v>2192144.59</v>
      </c>
      <c r="D41" s="305">
        <v>-911967.33</v>
      </c>
      <c r="E41" s="317">
        <f t="shared" si="7"/>
        <v>1280177.2599999998</v>
      </c>
      <c r="F41" s="317">
        <v>1280177.2599999998</v>
      </c>
      <c r="G41" s="317">
        <v>1274664.54</v>
      </c>
      <c r="H41" s="317">
        <f t="shared" si="8"/>
        <v>0</v>
      </c>
    </row>
    <row r="42" spans="2:8" ht="12.6" customHeight="1" x14ac:dyDescent="0.25">
      <c r="B42" s="320" t="s">
        <v>459</v>
      </c>
      <c r="C42" s="321">
        <v>777141.34</v>
      </c>
      <c r="D42" s="305">
        <v>-94400.13</v>
      </c>
      <c r="E42" s="317">
        <f t="shared" si="7"/>
        <v>682741.21</v>
      </c>
      <c r="F42" s="317">
        <v>682741.21</v>
      </c>
      <c r="G42" s="317">
        <v>680846.21</v>
      </c>
      <c r="H42" s="317">
        <f t="shared" si="8"/>
        <v>0</v>
      </c>
    </row>
    <row r="43" spans="2:8" ht="12.6" customHeight="1" x14ac:dyDescent="0.25">
      <c r="B43" s="320" t="s">
        <v>477</v>
      </c>
      <c r="C43" s="321">
        <v>0</v>
      </c>
      <c r="D43" s="305">
        <v>0</v>
      </c>
      <c r="E43" s="317">
        <f t="shared" si="7"/>
        <v>0</v>
      </c>
      <c r="F43" s="321">
        <v>0</v>
      </c>
      <c r="G43" s="321">
        <v>0</v>
      </c>
      <c r="H43" s="317">
        <f t="shared" si="8"/>
        <v>0</v>
      </c>
    </row>
    <row r="44" spans="2:8" ht="12.6" customHeight="1" x14ac:dyDescent="0.25">
      <c r="B44" s="320" t="s">
        <v>478</v>
      </c>
      <c r="C44" s="321">
        <v>2187122.66</v>
      </c>
      <c r="D44" s="305">
        <v>112086.24</v>
      </c>
      <c r="E44" s="317">
        <f t="shared" si="7"/>
        <v>2299208.9000000004</v>
      </c>
      <c r="F44" s="317">
        <v>2299208.9000000004</v>
      </c>
      <c r="G44" s="317">
        <v>2284412.54</v>
      </c>
      <c r="H44" s="317">
        <f t="shared" si="8"/>
        <v>0</v>
      </c>
    </row>
    <row r="45" spans="2:8" ht="12.6" customHeight="1" x14ac:dyDescent="0.25">
      <c r="B45" s="320" t="s">
        <v>479</v>
      </c>
      <c r="C45" s="321">
        <v>3183705.5</v>
      </c>
      <c r="D45" s="305">
        <v>801628.44</v>
      </c>
      <c r="E45" s="317">
        <f t="shared" si="7"/>
        <v>3985333.94</v>
      </c>
      <c r="F45" s="317">
        <v>3985333.94</v>
      </c>
      <c r="G45" s="317">
        <v>3962567.82</v>
      </c>
      <c r="H45" s="317">
        <f t="shared" si="8"/>
        <v>0</v>
      </c>
    </row>
    <row r="46" spans="2:8" ht="12.6" customHeight="1" x14ac:dyDescent="0.25">
      <c r="B46" s="322" t="s">
        <v>480</v>
      </c>
      <c r="C46" s="321">
        <v>5613598.0999999996</v>
      </c>
      <c r="D46" s="305">
        <v>430385.43</v>
      </c>
      <c r="E46" s="317">
        <f t="shared" si="7"/>
        <v>6043983.5299999993</v>
      </c>
      <c r="F46" s="317">
        <v>6043983.5299999993</v>
      </c>
      <c r="G46" s="317">
        <v>6017274.5700000003</v>
      </c>
      <c r="H46" s="317">
        <f t="shared" si="8"/>
        <v>0</v>
      </c>
    </row>
    <row r="47" spans="2:8" ht="12.6" customHeight="1" x14ac:dyDescent="0.25">
      <c r="B47" s="322" t="s">
        <v>481</v>
      </c>
      <c r="C47" s="321">
        <v>2085416.36</v>
      </c>
      <c r="D47" s="305">
        <v>-106883.09</v>
      </c>
      <c r="E47" s="317">
        <f t="shared" si="7"/>
        <v>1978533.27</v>
      </c>
      <c r="F47" s="317">
        <v>1978533.27</v>
      </c>
      <c r="G47" s="317">
        <v>1969242.71</v>
      </c>
      <c r="H47" s="317">
        <f t="shared" si="8"/>
        <v>0</v>
      </c>
    </row>
    <row r="48" spans="2:8" ht="12.6" customHeight="1" x14ac:dyDescent="0.25">
      <c r="B48" s="322" t="s">
        <v>482</v>
      </c>
      <c r="C48" s="321">
        <v>3470509.98</v>
      </c>
      <c r="D48" s="305">
        <v>-52540.06</v>
      </c>
      <c r="E48" s="317">
        <f t="shared" si="7"/>
        <v>3417969.92</v>
      </c>
      <c r="F48" s="317">
        <v>3417969.92</v>
      </c>
      <c r="G48" s="317">
        <v>3404824.38</v>
      </c>
      <c r="H48" s="317">
        <f t="shared" si="8"/>
        <v>0</v>
      </c>
    </row>
    <row r="49" spans="2:8" ht="12.6" customHeight="1" x14ac:dyDescent="0.25">
      <c r="B49" s="322" t="s">
        <v>483</v>
      </c>
      <c r="C49" s="321">
        <v>2705439.36</v>
      </c>
      <c r="D49" s="305">
        <v>290515.40999999997</v>
      </c>
      <c r="E49" s="317">
        <f t="shared" si="7"/>
        <v>2995954.77</v>
      </c>
      <c r="F49" s="317">
        <v>2995954.77</v>
      </c>
      <c r="G49" s="317">
        <v>2983104.97</v>
      </c>
      <c r="H49" s="317">
        <f t="shared" si="8"/>
        <v>0</v>
      </c>
    </row>
    <row r="50" spans="2:8" ht="12.6" customHeight="1" x14ac:dyDescent="0.25">
      <c r="B50" s="322" t="s">
        <v>484</v>
      </c>
      <c r="C50" s="321">
        <v>2234076.27</v>
      </c>
      <c r="D50" s="305">
        <v>-352131.75</v>
      </c>
      <c r="E50" s="317">
        <f t="shared" si="7"/>
        <v>1881944.52</v>
      </c>
      <c r="F50" s="317">
        <v>1881944.52</v>
      </c>
      <c r="G50" s="317">
        <v>1871636.68</v>
      </c>
      <c r="H50" s="317">
        <f t="shared" si="8"/>
        <v>0</v>
      </c>
    </row>
    <row r="51" spans="2:8" ht="12.6" customHeight="1" x14ac:dyDescent="0.25">
      <c r="B51" s="320" t="s">
        <v>485</v>
      </c>
      <c r="C51" s="321">
        <v>4159750.19</v>
      </c>
      <c r="D51" s="305">
        <v>-250360.55</v>
      </c>
      <c r="E51" s="317">
        <f t="shared" si="7"/>
        <v>3909389.64</v>
      </c>
      <c r="F51" s="317">
        <v>3909389.64</v>
      </c>
      <c r="G51" s="317">
        <v>3891670.32</v>
      </c>
      <c r="H51" s="317">
        <f t="shared" si="8"/>
        <v>0</v>
      </c>
    </row>
    <row r="52" spans="2:8" ht="12.6" customHeight="1" x14ac:dyDescent="0.25">
      <c r="B52" s="322" t="s">
        <v>486</v>
      </c>
      <c r="C52" s="321">
        <v>1966882.48</v>
      </c>
      <c r="D52" s="305">
        <v>-455927.01</v>
      </c>
      <c r="E52" s="317">
        <f t="shared" si="7"/>
        <v>1510955.47</v>
      </c>
      <c r="F52" s="317">
        <v>1510955.47</v>
      </c>
      <c r="G52" s="317">
        <v>1504474.75</v>
      </c>
      <c r="H52" s="317">
        <f t="shared" si="8"/>
        <v>0</v>
      </c>
    </row>
    <row r="53" spans="2:8" ht="12.6" customHeight="1" x14ac:dyDescent="0.25">
      <c r="B53" s="320" t="s">
        <v>487</v>
      </c>
      <c r="C53" s="321">
        <v>1222017.3799999999</v>
      </c>
      <c r="D53" s="305">
        <v>-473957.75</v>
      </c>
      <c r="E53" s="317">
        <f t="shared" si="7"/>
        <v>748059.62999999989</v>
      </c>
      <c r="F53" s="317">
        <v>748059.62999999989</v>
      </c>
      <c r="G53" s="317">
        <v>746315.03</v>
      </c>
      <c r="H53" s="317">
        <f t="shared" si="8"/>
        <v>0</v>
      </c>
    </row>
    <row r="54" spans="2:8" ht="12.6" customHeight="1" x14ac:dyDescent="0.25">
      <c r="B54" s="320" t="s">
        <v>488</v>
      </c>
      <c r="C54" s="321">
        <v>838122.09</v>
      </c>
      <c r="D54" s="305">
        <v>-214977.75</v>
      </c>
      <c r="E54" s="317">
        <f t="shared" si="7"/>
        <v>623144.34</v>
      </c>
      <c r="F54" s="317">
        <v>623144.34</v>
      </c>
      <c r="G54" s="317">
        <v>619388.52</v>
      </c>
      <c r="H54" s="317">
        <f t="shared" si="8"/>
        <v>0</v>
      </c>
    </row>
    <row r="55" spans="2:8" ht="12.6" customHeight="1" x14ac:dyDescent="0.25">
      <c r="B55" s="320" t="s">
        <v>489</v>
      </c>
      <c r="C55" s="321">
        <v>1721593.31</v>
      </c>
      <c r="D55" s="305">
        <v>-116885.38</v>
      </c>
      <c r="E55" s="317">
        <f t="shared" si="7"/>
        <v>1604707.9300000002</v>
      </c>
      <c r="F55" s="317">
        <v>1604707.9300000002</v>
      </c>
      <c r="G55" s="317">
        <v>1599173.29</v>
      </c>
      <c r="H55" s="317">
        <f t="shared" si="8"/>
        <v>0</v>
      </c>
    </row>
    <row r="56" spans="2:8" ht="3" customHeight="1" x14ac:dyDescent="0.25">
      <c r="B56" s="325"/>
      <c r="C56" s="321"/>
      <c r="D56" s="317"/>
      <c r="E56" s="317"/>
      <c r="F56" s="317"/>
      <c r="G56" s="317"/>
      <c r="H56" s="317"/>
    </row>
    <row r="57" spans="2:8" ht="13.35" customHeight="1" x14ac:dyDescent="0.25">
      <c r="B57" s="318" t="s">
        <v>490</v>
      </c>
      <c r="C57" s="319">
        <f t="shared" ref="C57:H57" si="9">SUM(C58:C70)</f>
        <v>14747293.51</v>
      </c>
      <c r="D57" s="323">
        <f t="shared" si="9"/>
        <v>-2007944.8399999999</v>
      </c>
      <c r="E57" s="319">
        <f t="shared" si="9"/>
        <v>12739348.67</v>
      </c>
      <c r="F57" s="319">
        <f t="shared" si="9"/>
        <v>12739348.67</v>
      </c>
      <c r="G57" s="319">
        <f t="shared" si="9"/>
        <v>11939348.67</v>
      </c>
      <c r="H57" s="319">
        <f t="shared" si="9"/>
        <v>0</v>
      </c>
    </row>
    <row r="58" spans="2:8" ht="13.35" customHeight="1" x14ac:dyDescent="0.25">
      <c r="B58" s="324" t="s">
        <v>491</v>
      </c>
      <c r="C58" s="321">
        <v>0</v>
      </c>
      <c r="D58" s="317">
        <v>20613.27</v>
      </c>
      <c r="E58" s="317">
        <f t="shared" ref="E58:E70" si="10">C58+D58</f>
        <v>20613.27</v>
      </c>
      <c r="F58" s="317">
        <v>20613.27</v>
      </c>
      <c r="G58" s="317">
        <v>20613.27</v>
      </c>
      <c r="H58" s="317">
        <f t="shared" ref="H58:H70" si="11">E58-F58</f>
        <v>0</v>
      </c>
    </row>
    <row r="59" spans="2:8" ht="13.35" customHeight="1" x14ac:dyDescent="0.25">
      <c r="B59" s="324" t="s">
        <v>492</v>
      </c>
      <c r="C59" s="321">
        <v>0</v>
      </c>
      <c r="D59" s="317">
        <v>329386.73</v>
      </c>
      <c r="E59" s="317">
        <f t="shared" si="10"/>
        <v>329386.73</v>
      </c>
      <c r="F59" s="317">
        <v>329386.73</v>
      </c>
      <c r="G59" s="317">
        <v>329386.73</v>
      </c>
      <c r="H59" s="317">
        <f t="shared" si="11"/>
        <v>0</v>
      </c>
    </row>
    <row r="60" spans="2:8" ht="12.6" customHeight="1" x14ac:dyDescent="0.25">
      <c r="B60" s="320" t="s">
        <v>493</v>
      </c>
      <c r="C60" s="321">
        <v>1347485</v>
      </c>
      <c r="D60" s="305">
        <v>-368200</v>
      </c>
      <c r="E60" s="317">
        <f t="shared" si="10"/>
        <v>979285</v>
      </c>
      <c r="F60" s="317">
        <v>979285</v>
      </c>
      <c r="G60" s="317">
        <v>919285</v>
      </c>
      <c r="H60" s="317">
        <f t="shared" si="11"/>
        <v>0</v>
      </c>
    </row>
    <row r="61" spans="2:8" ht="12.6" customHeight="1" x14ac:dyDescent="0.25">
      <c r="B61" s="322" t="s">
        <v>494</v>
      </c>
      <c r="C61" s="321">
        <v>2377937.85</v>
      </c>
      <c r="D61" s="305">
        <v>-2638.56</v>
      </c>
      <c r="E61" s="317">
        <f t="shared" si="10"/>
        <v>2375299.29</v>
      </c>
      <c r="F61" s="317">
        <v>2375299.29</v>
      </c>
      <c r="G61" s="317">
        <v>2275299.29</v>
      </c>
      <c r="H61" s="317">
        <f t="shared" si="11"/>
        <v>0</v>
      </c>
    </row>
    <row r="62" spans="2:8" ht="12.6" customHeight="1" x14ac:dyDescent="0.25">
      <c r="B62" s="322" t="s">
        <v>495</v>
      </c>
      <c r="C62" s="321">
        <v>1321485</v>
      </c>
      <c r="D62" s="305">
        <v>-223688.62</v>
      </c>
      <c r="E62" s="317">
        <f t="shared" si="10"/>
        <v>1097796.3799999999</v>
      </c>
      <c r="F62" s="317">
        <v>1097796.3799999999</v>
      </c>
      <c r="G62" s="317">
        <v>1027796.38</v>
      </c>
      <c r="H62" s="317">
        <f t="shared" si="11"/>
        <v>0</v>
      </c>
    </row>
    <row r="63" spans="2:8" ht="12.6" customHeight="1" x14ac:dyDescent="0.25">
      <c r="B63" s="322" t="s">
        <v>496</v>
      </c>
      <c r="C63" s="321">
        <v>1287485</v>
      </c>
      <c r="D63" s="305">
        <v>417758</v>
      </c>
      <c r="E63" s="317">
        <f t="shared" si="10"/>
        <v>1705243</v>
      </c>
      <c r="F63" s="317">
        <v>1705243</v>
      </c>
      <c r="G63" s="317">
        <v>1655243</v>
      </c>
      <c r="H63" s="317">
        <f t="shared" si="11"/>
        <v>0</v>
      </c>
    </row>
    <row r="64" spans="2:8" ht="12.6" customHeight="1" x14ac:dyDescent="0.25">
      <c r="B64" s="322" t="s">
        <v>497</v>
      </c>
      <c r="C64" s="321">
        <v>1287485</v>
      </c>
      <c r="D64" s="305">
        <v>-13465</v>
      </c>
      <c r="E64" s="317">
        <f t="shared" si="10"/>
        <v>1274020</v>
      </c>
      <c r="F64" s="317">
        <v>1274020</v>
      </c>
      <c r="G64" s="317">
        <v>1174020</v>
      </c>
      <c r="H64" s="317">
        <f t="shared" si="11"/>
        <v>0</v>
      </c>
    </row>
    <row r="65" spans="2:8" ht="12.6" customHeight="1" x14ac:dyDescent="0.25">
      <c r="B65" s="322" t="s">
        <v>498</v>
      </c>
      <c r="C65" s="321">
        <v>1261485</v>
      </c>
      <c r="D65" s="305">
        <v>-372995</v>
      </c>
      <c r="E65" s="317">
        <f t="shared" si="10"/>
        <v>888490</v>
      </c>
      <c r="F65" s="317">
        <v>888490</v>
      </c>
      <c r="G65" s="317">
        <v>788490</v>
      </c>
      <c r="H65" s="317">
        <f t="shared" si="11"/>
        <v>0</v>
      </c>
    </row>
    <row r="66" spans="2:8" ht="12.6" customHeight="1" x14ac:dyDescent="0.25">
      <c r="B66" s="320" t="s">
        <v>499</v>
      </c>
      <c r="C66" s="321">
        <v>1695445.66</v>
      </c>
      <c r="D66" s="305">
        <v>177314.34</v>
      </c>
      <c r="E66" s="317">
        <f t="shared" si="10"/>
        <v>1872760</v>
      </c>
      <c r="F66" s="317">
        <v>1872760</v>
      </c>
      <c r="G66" s="317">
        <v>1772760</v>
      </c>
      <c r="H66" s="317">
        <f t="shared" si="11"/>
        <v>0</v>
      </c>
    </row>
    <row r="67" spans="2:8" ht="12.6" customHeight="1" x14ac:dyDescent="0.25">
      <c r="B67" s="322" t="s">
        <v>500</v>
      </c>
      <c r="C67" s="321">
        <v>1301485</v>
      </c>
      <c r="D67" s="305">
        <v>-640580</v>
      </c>
      <c r="E67" s="317">
        <f t="shared" si="10"/>
        <v>660905</v>
      </c>
      <c r="F67" s="317">
        <v>660905</v>
      </c>
      <c r="G67" s="317">
        <v>560905</v>
      </c>
      <c r="H67" s="317">
        <f t="shared" si="11"/>
        <v>0</v>
      </c>
    </row>
    <row r="68" spans="2:8" ht="12.6" customHeight="1" x14ac:dyDescent="0.25">
      <c r="B68" s="320" t="s">
        <v>501</v>
      </c>
      <c r="C68" s="321">
        <v>931500</v>
      </c>
      <c r="D68" s="305">
        <v>-363390</v>
      </c>
      <c r="E68" s="317">
        <f t="shared" si="10"/>
        <v>568110</v>
      </c>
      <c r="F68" s="317">
        <v>568110</v>
      </c>
      <c r="G68" s="317">
        <v>528110</v>
      </c>
      <c r="H68" s="317">
        <f t="shared" si="11"/>
        <v>0</v>
      </c>
    </row>
    <row r="69" spans="2:8" ht="12.6" customHeight="1" x14ac:dyDescent="0.25">
      <c r="B69" s="320" t="s">
        <v>502</v>
      </c>
      <c r="C69" s="321">
        <v>842000</v>
      </c>
      <c r="D69" s="305">
        <v>-665400</v>
      </c>
      <c r="E69" s="317">
        <f t="shared" si="10"/>
        <v>176600</v>
      </c>
      <c r="F69" s="317">
        <v>176600</v>
      </c>
      <c r="G69" s="317">
        <v>136600</v>
      </c>
      <c r="H69" s="317">
        <f t="shared" si="11"/>
        <v>0</v>
      </c>
    </row>
    <row r="70" spans="2:8" ht="13.5" customHeight="1" x14ac:dyDescent="0.25">
      <c r="B70" s="320" t="s">
        <v>503</v>
      </c>
      <c r="C70" s="321">
        <v>1093500</v>
      </c>
      <c r="D70" s="305">
        <v>-302660</v>
      </c>
      <c r="E70" s="317">
        <f t="shared" si="10"/>
        <v>790840</v>
      </c>
      <c r="F70" s="317">
        <v>790840</v>
      </c>
      <c r="G70" s="317">
        <v>750840</v>
      </c>
      <c r="H70" s="317">
        <f t="shared" si="11"/>
        <v>0</v>
      </c>
    </row>
    <row r="71" spans="2:8" ht="14.25" customHeight="1" thickBot="1" x14ac:dyDescent="0.3">
      <c r="B71" s="326" t="s">
        <v>364</v>
      </c>
      <c r="C71" s="327">
        <f>C8+C33</f>
        <v>90149086.510000005</v>
      </c>
      <c r="D71" s="327">
        <f t="shared" ref="D71:H71" si="12">D8+D33</f>
        <v>252624.34000000032</v>
      </c>
      <c r="E71" s="327">
        <f t="shared" si="12"/>
        <v>90401710.850000009</v>
      </c>
      <c r="F71" s="327">
        <f t="shared" si="12"/>
        <v>90392345.070000008</v>
      </c>
      <c r="G71" s="327">
        <f t="shared" si="12"/>
        <v>88843776.290000007</v>
      </c>
      <c r="H71" s="327">
        <f t="shared" si="12"/>
        <v>9365.7800000011921</v>
      </c>
    </row>
    <row r="72" spans="2:8" ht="24" customHeight="1" x14ac:dyDescent="0.25"/>
    <row r="73" spans="2:8" ht="41.25" customHeight="1" x14ac:dyDescent="0.25"/>
    <row r="74" spans="2:8" ht="14.25" customHeight="1" x14ac:dyDescent="0.25"/>
    <row r="75" spans="2:8" ht="3" hidden="1" customHeight="1" x14ac:dyDescent="0.25">
      <c r="B75" s="51"/>
      <c r="C75" s="51"/>
      <c r="D75" s="51"/>
      <c r="E75" s="52"/>
      <c r="F75" s="52"/>
      <c r="G75" s="52"/>
      <c r="H75" s="51"/>
    </row>
    <row r="76" spans="2:8" x14ac:dyDescent="0.25">
      <c r="B76" s="51"/>
      <c r="C76" s="51"/>
      <c r="D76" s="51"/>
      <c r="E76" s="52"/>
      <c r="F76" s="52"/>
      <c r="G76" s="52"/>
      <c r="H76" s="51"/>
    </row>
    <row r="77" spans="2:8" x14ac:dyDescent="0.25">
      <c r="B77" s="51"/>
      <c r="C77" s="51"/>
      <c r="D77" s="51"/>
      <c r="E77" s="52"/>
      <c r="F77" s="52"/>
      <c r="G77" s="52"/>
      <c r="H77" s="51"/>
    </row>
    <row r="78" spans="2:8" x14ac:dyDescent="0.25">
      <c r="B78" s="51"/>
      <c r="C78" s="51"/>
      <c r="D78" s="51"/>
      <c r="E78" s="52"/>
      <c r="F78" s="52"/>
      <c r="G78" s="52"/>
      <c r="H78" s="51"/>
    </row>
    <row r="79" spans="2:8" x14ac:dyDescent="0.25">
      <c r="B79" s="53"/>
      <c r="C79" s="51"/>
      <c r="D79" s="53"/>
      <c r="E79" s="52"/>
      <c r="F79" s="52"/>
      <c r="G79" s="52"/>
      <c r="H79" s="53"/>
    </row>
    <row r="80" spans="2:8" x14ac:dyDescent="0.25">
      <c r="B80" s="51"/>
      <c r="C80" s="51"/>
      <c r="D80" s="51"/>
      <c r="E80" s="52"/>
      <c r="F80" s="52"/>
      <c r="G80" s="52"/>
      <c r="H80" s="51"/>
    </row>
    <row r="81" spans="2:8" x14ac:dyDescent="0.25">
      <c r="B81" s="51"/>
      <c r="C81" s="51"/>
      <c r="D81" s="51"/>
      <c r="E81" s="52"/>
      <c r="F81" s="52"/>
      <c r="G81" s="52"/>
      <c r="H81" s="51"/>
    </row>
  </sheetData>
  <mergeCells count="7">
    <mergeCell ref="C6:G6"/>
    <mergeCell ref="H6:H7"/>
    <mergeCell ref="B2:H2"/>
    <mergeCell ref="B3:H3"/>
    <mergeCell ref="B4:H4"/>
    <mergeCell ref="B5:H5"/>
    <mergeCell ref="B6:B7"/>
  </mergeCells>
  <pageMargins left="0.34" right="0.17" top="0.63" bottom="0" header="0.43307086614173229" footer="0.15748031496062992"/>
  <pageSetup scale="7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93"/>
  <sheetViews>
    <sheetView zoomScale="130" zoomScaleNormal="130" workbookViewId="0">
      <selection activeCell="I7" sqref="I7"/>
    </sheetView>
  </sheetViews>
  <sheetFormatPr baseColWidth="10" defaultRowHeight="15" x14ac:dyDescent="0.25"/>
  <cols>
    <col min="1" max="1" width="1.42578125" customWidth="1"/>
    <col min="2" max="2" width="46" customWidth="1"/>
    <col min="3" max="7" width="12.85546875" customWidth="1"/>
    <col min="8" max="8" width="12.85546875" style="105" customWidth="1"/>
  </cols>
  <sheetData>
    <row r="1" spans="1:8" s="165" customFormat="1" ht="12.6" customHeight="1" x14ac:dyDescent="0.25">
      <c r="A1" s="308"/>
      <c r="B1" s="55"/>
      <c r="C1" s="55"/>
      <c r="D1" s="302" t="s">
        <v>430</v>
      </c>
      <c r="E1" s="55"/>
      <c r="F1" s="55"/>
      <c r="G1" s="55"/>
      <c r="H1" s="328"/>
    </row>
    <row r="2" spans="1:8" ht="12.6" customHeight="1" x14ac:dyDescent="0.25">
      <c r="A2" s="80"/>
      <c r="B2" s="81"/>
      <c r="C2" s="81"/>
      <c r="D2" s="62" t="s">
        <v>417</v>
      </c>
      <c r="E2" s="81"/>
      <c r="F2" s="81"/>
      <c r="G2" s="81"/>
      <c r="H2" s="329"/>
    </row>
    <row r="3" spans="1:8" ht="12.6" customHeight="1" x14ac:dyDescent="0.25">
      <c r="A3" s="80"/>
      <c r="B3" s="81"/>
      <c r="C3" s="81"/>
      <c r="D3" s="62" t="s">
        <v>365</v>
      </c>
      <c r="E3" s="81"/>
      <c r="F3" s="81"/>
      <c r="G3" s="81"/>
      <c r="H3" s="329"/>
    </row>
    <row r="4" spans="1:8" ht="12.6" customHeight="1" x14ac:dyDescent="0.25">
      <c r="A4" s="80"/>
      <c r="B4" s="81"/>
      <c r="C4" s="81"/>
      <c r="D4" s="62" t="s">
        <v>446</v>
      </c>
      <c r="E4" s="81"/>
      <c r="F4" s="81"/>
      <c r="G4" s="81"/>
      <c r="H4" s="329"/>
    </row>
    <row r="5" spans="1:8" ht="12.6" customHeight="1" thickBot="1" x14ac:dyDescent="0.3">
      <c r="A5" s="82"/>
      <c r="B5" s="83"/>
      <c r="C5" s="83"/>
      <c r="D5" s="79" t="s">
        <v>0</v>
      </c>
      <c r="E5" s="83"/>
      <c r="F5" s="83"/>
      <c r="G5" s="83"/>
      <c r="H5" s="330"/>
    </row>
    <row r="6" spans="1:8" ht="12.6" customHeight="1" thickBot="1" x14ac:dyDescent="0.3">
      <c r="A6" s="455" t="s">
        <v>1</v>
      </c>
      <c r="B6" s="457"/>
      <c r="C6" s="507" t="s">
        <v>285</v>
      </c>
      <c r="D6" s="508"/>
      <c r="E6" s="508"/>
      <c r="F6" s="508"/>
      <c r="G6" s="465"/>
      <c r="H6" s="509" t="s">
        <v>286</v>
      </c>
    </row>
    <row r="7" spans="1:8" ht="21" customHeight="1" thickBot="1" x14ac:dyDescent="0.3">
      <c r="A7" s="505"/>
      <c r="B7" s="506"/>
      <c r="C7" s="303" t="s">
        <v>179</v>
      </c>
      <c r="D7" s="303" t="s">
        <v>287</v>
      </c>
      <c r="E7" s="303" t="s">
        <v>288</v>
      </c>
      <c r="F7" s="303" t="s">
        <v>180</v>
      </c>
      <c r="G7" s="303" t="s">
        <v>196</v>
      </c>
      <c r="H7" s="510"/>
    </row>
    <row r="8" spans="1:8" ht="3" customHeight="1" x14ac:dyDescent="0.25">
      <c r="A8" s="513"/>
      <c r="B8" s="514"/>
      <c r="C8" s="5"/>
      <c r="D8" s="5"/>
      <c r="E8" s="5"/>
      <c r="F8" s="5"/>
      <c r="G8" s="5"/>
      <c r="H8" s="331"/>
    </row>
    <row r="9" spans="1:8" ht="12.6" customHeight="1" x14ac:dyDescent="0.25">
      <c r="A9" s="515" t="s">
        <v>366</v>
      </c>
      <c r="B9" s="516"/>
      <c r="C9" s="332">
        <f>+C10+C20+C29+C40</f>
        <v>18068931</v>
      </c>
      <c r="D9" s="333">
        <f t="shared" ref="D9:G9" si="0">+D10+D20+D29+D40</f>
        <v>974400</v>
      </c>
      <c r="E9" s="332">
        <f t="shared" si="0"/>
        <v>19043331</v>
      </c>
      <c r="F9" s="332">
        <f t="shared" si="0"/>
        <v>19036440.169999998</v>
      </c>
      <c r="G9" s="332">
        <f t="shared" si="0"/>
        <v>18566082.170000002</v>
      </c>
      <c r="H9" s="332">
        <f>+E9-F9</f>
        <v>6890.8300000019372</v>
      </c>
    </row>
    <row r="10" spans="1:8" ht="11.45" customHeight="1" x14ac:dyDescent="0.25">
      <c r="A10" s="511" t="s">
        <v>367</v>
      </c>
      <c r="B10" s="512"/>
      <c r="C10" s="333">
        <f>SUM(C11:C18)</f>
        <v>0</v>
      </c>
      <c r="D10" s="333">
        <f t="shared" ref="D10:G10" si="1">SUM(D11:D18)</f>
        <v>0</v>
      </c>
      <c r="E10" s="333">
        <f t="shared" si="1"/>
        <v>0</v>
      </c>
      <c r="F10" s="333">
        <f t="shared" si="1"/>
        <v>0</v>
      </c>
      <c r="G10" s="333">
        <f t="shared" si="1"/>
        <v>0</v>
      </c>
      <c r="H10" s="332">
        <f>+E10-F10</f>
        <v>0</v>
      </c>
    </row>
    <row r="11" spans="1:8" ht="11.45" customHeight="1" x14ac:dyDescent="0.25">
      <c r="A11" s="23"/>
      <c r="B11" s="27" t="s">
        <v>368</v>
      </c>
      <c r="C11" s="297">
        <v>0</v>
      </c>
      <c r="D11" s="297">
        <v>0</v>
      </c>
      <c r="E11" s="297">
        <v>0</v>
      </c>
      <c r="F11" s="297">
        <v>0</v>
      </c>
      <c r="G11" s="297">
        <v>0</v>
      </c>
      <c r="H11" s="297">
        <v>0</v>
      </c>
    </row>
    <row r="12" spans="1:8" ht="11.45" customHeight="1" x14ac:dyDescent="0.25">
      <c r="A12" s="23"/>
      <c r="B12" s="27" t="s">
        <v>369</v>
      </c>
      <c r="C12" s="297">
        <v>0</v>
      </c>
      <c r="D12" s="297">
        <v>0</v>
      </c>
      <c r="E12" s="297">
        <v>0</v>
      </c>
      <c r="F12" s="297">
        <v>0</v>
      </c>
      <c r="G12" s="297">
        <v>0</v>
      </c>
      <c r="H12" s="297">
        <v>0</v>
      </c>
    </row>
    <row r="13" spans="1:8" ht="11.45" customHeight="1" x14ac:dyDescent="0.25">
      <c r="A13" s="23"/>
      <c r="B13" s="27" t="s">
        <v>370</v>
      </c>
      <c r="C13" s="297">
        <v>0</v>
      </c>
      <c r="D13" s="297">
        <v>0</v>
      </c>
      <c r="E13" s="297">
        <v>0</v>
      </c>
      <c r="F13" s="297">
        <v>0</v>
      </c>
      <c r="G13" s="297">
        <v>0</v>
      </c>
      <c r="H13" s="297">
        <v>0</v>
      </c>
    </row>
    <row r="14" spans="1:8" ht="11.45" customHeight="1" x14ac:dyDescent="0.25">
      <c r="A14" s="23"/>
      <c r="B14" s="27" t="s">
        <v>371</v>
      </c>
      <c r="C14" s="297">
        <v>0</v>
      </c>
      <c r="D14" s="297">
        <v>0</v>
      </c>
      <c r="E14" s="297">
        <v>0</v>
      </c>
      <c r="F14" s="297">
        <v>0</v>
      </c>
      <c r="G14" s="297">
        <v>0</v>
      </c>
      <c r="H14" s="297">
        <v>0</v>
      </c>
    </row>
    <row r="15" spans="1:8" ht="11.45" customHeight="1" x14ac:dyDescent="0.25">
      <c r="A15" s="23"/>
      <c r="B15" s="27" t="s">
        <v>372</v>
      </c>
      <c r="C15" s="297">
        <v>0</v>
      </c>
      <c r="D15" s="297">
        <v>0</v>
      </c>
      <c r="E15" s="297">
        <v>0</v>
      </c>
      <c r="F15" s="297">
        <v>0</v>
      </c>
      <c r="G15" s="297">
        <v>0</v>
      </c>
      <c r="H15" s="297">
        <v>0</v>
      </c>
    </row>
    <row r="16" spans="1:8" ht="11.45" customHeight="1" x14ac:dyDescent="0.25">
      <c r="A16" s="23"/>
      <c r="B16" s="27" t="s">
        <v>373</v>
      </c>
      <c r="C16" s="297">
        <v>0</v>
      </c>
      <c r="D16" s="297">
        <v>0</v>
      </c>
      <c r="E16" s="297">
        <v>0</v>
      </c>
      <c r="F16" s="297">
        <v>0</v>
      </c>
      <c r="G16" s="297">
        <v>0</v>
      </c>
      <c r="H16" s="297">
        <v>0</v>
      </c>
    </row>
    <row r="17" spans="1:8" ht="11.45" customHeight="1" x14ac:dyDescent="0.25">
      <c r="A17" s="23"/>
      <c r="B17" s="27" t="s">
        <v>374</v>
      </c>
      <c r="C17" s="297">
        <v>0</v>
      </c>
      <c r="D17" s="297">
        <v>0</v>
      </c>
      <c r="E17" s="297">
        <v>0</v>
      </c>
      <c r="F17" s="297">
        <v>0</v>
      </c>
      <c r="G17" s="297">
        <v>0</v>
      </c>
      <c r="H17" s="297">
        <v>0</v>
      </c>
    </row>
    <row r="18" spans="1:8" ht="11.45" customHeight="1" x14ac:dyDescent="0.25">
      <c r="A18" s="23"/>
      <c r="B18" s="27" t="s">
        <v>375</v>
      </c>
      <c r="C18" s="297">
        <v>0</v>
      </c>
      <c r="D18" s="297">
        <v>0</v>
      </c>
      <c r="E18" s="297">
        <v>0</v>
      </c>
      <c r="F18" s="297">
        <v>0</v>
      </c>
      <c r="G18" s="297">
        <v>0</v>
      </c>
      <c r="H18" s="297">
        <v>0</v>
      </c>
    </row>
    <row r="19" spans="1:8" ht="6.75" customHeight="1" x14ac:dyDescent="0.25">
      <c r="A19" s="23"/>
      <c r="B19" s="27"/>
      <c r="C19" s="334"/>
      <c r="D19" s="334"/>
      <c r="E19" s="334"/>
      <c r="F19" s="334"/>
      <c r="G19" s="334"/>
      <c r="H19" s="297">
        <v>0</v>
      </c>
    </row>
    <row r="20" spans="1:8" ht="11.45" customHeight="1" x14ac:dyDescent="0.25">
      <c r="A20" s="511" t="s">
        <v>376</v>
      </c>
      <c r="B20" s="512"/>
      <c r="C20" s="333">
        <f>SUM(C21:C27)</f>
        <v>18068931</v>
      </c>
      <c r="D20" s="333">
        <f t="shared" ref="D20:H20" si="2">SUM(D21:D27)</f>
        <v>974400</v>
      </c>
      <c r="E20" s="333">
        <f t="shared" si="2"/>
        <v>19043331</v>
      </c>
      <c r="F20" s="333">
        <f t="shared" si="2"/>
        <v>19036440.169999998</v>
      </c>
      <c r="G20" s="333">
        <f t="shared" si="2"/>
        <v>18566082.170000002</v>
      </c>
      <c r="H20" s="297">
        <f t="shared" si="2"/>
        <v>6890.8300000019372</v>
      </c>
    </row>
    <row r="21" spans="1:8" ht="11.45" customHeight="1" x14ac:dyDescent="0.25">
      <c r="A21" s="23"/>
      <c r="B21" s="27" t="s">
        <v>377</v>
      </c>
      <c r="C21" s="297">
        <v>0</v>
      </c>
      <c r="D21" s="297">
        <v>0</v>
      </c>
      <c r="E21" s="297">
        <v>0</v>
      </c>
      <c r="F21" s="297">
        <v>0</v>
      </c>
      <c r="G21" s="297">
        <v>0</v>
      </c>
      <c r="H21" s="297">
        <v>0</v>
      </c>
    </row>
    <row r="22" spans="1:8" ht="11.45" customHeight="1" x14ac:dyDescent="0.25">
      <c r="A22" s="23"/>
      <c r="B22" s="27" t="s">
        <v>378</v>
      </c>
      <c r="C22" s="297">
        <v>0</v>
      </c>
      <c r="D22" s="297">
        <v>0</v>
      </c>
      <c r="E22" s="297">
        <v>0</v>
      </c>
      <c r="F22" s="297">
        <v>0</v>
      </c>
      <c r="G22" s="297">
        <v>0</v>
      </c>
      <c r="H22" s="297">
        <v>0</v>
      </c>
    </row>
    <row r="23" spans="1:8" ht="11.45" customHeight="1" x14ac:dyDescent="0.25">
      <c r="A23" s="23"/>
      <c r="B23" s="27" t="s">
        <v>379</v>
      </c>
      <c r="C23" s="297">
        <v>0</v>
      </c>
      <c r="D23" s="297">
        <v>0</v>
      </c>
      <c r="E23" s="297">
        <v>0</v>
      </c>
      <c r="F23" s="297">
        <v>0</v>
      </c>
      <c r="G23" s="297">
        <v>0</v>
      </c>
      <c r="H23" s="297">
        <v>0</v>
      </c>
    </row>
    <row r="24" spans="1:8" ht="11.45" customHeight="1" x14ac:dyDescent="0.25">
      <c r="A24" s="23"/>
      <c r="B24" s="27" t="s">
        <v>380</v>
      </c>
      <c r="C24" s="297">
        <v>0</v>
      </c>
      <c r="D24" s="297">
        <v>0</v>
      </c>
      <c r="E24" s="297">
        <v>0</v>
      </c>
      <c r="F24" s="297">
        <v>0</v>
      </c>
      <c r="G24" s="297">
        <v>0</v>
      </c>
      <c r="H24" s="297">
        <v>0</v>
      </c>
    </row>
    <row r="25" spans="1:8" ht="11.45" customHeight="1" x14ac:dyDescent="0.25">
      <c r="A25" s="23"/>
      <c r="B25" s="27" t="s">
        <v>381</v>
      </c>
      <c r="C25" s="297">
        <v>18068931</v>
      </c>
      <c r="D25" s="297">
        <v>974400</v>
      </c>
      <c r="E25" s="297">
        <f>C25+D25</f>
        <v>19043331</v>
      </c>
      <c r="F25" s="297">
        <v>19036440.169999998</v>
      </c>
      <c r="G25" s="297">
        <v>18566082.170000002</v>
      </c>
      <c r="H25" s="335">
        <f>E25-F25</f>
        <v>6890.8300000019372</v>
      </c>
    </row>
    <row r="26" spans="1:8" ht="11.45" customHeight="1" x14ac:dyDescent="0.25">
      <c r="A26" s="23"/>
      <c r="B26" s="27" t="s">
        <v>382</v>
      </c>
      <c r="C26" s="297">
        <v>0</v>
      </c>
      <c r="D26" s="297">
        <v>0</v>
      </c>
      <c r="E26" s="297">
        <v>0</v>
      </c>
      <c r="F26" s="297">
        <v>0</v>
      </c>
      <c r="G26" s="297">
        <v>0</v>
      </c>
      <c r="H26" s="297">
        <v>0</v>
      </c>
    </row>
    <row r="27" spans="1:8" ht="11.45" customHeight="1" x14ac:dyDescent="0.25">
      <c r="A27" s="23"/>
      <c r="B27" s="27" t="s">
        <v>383</v>
      </c>
      <c r="C27" s="297">
        <v>0</v>
      </c>
      <c r="D27" s="297">
        <v>0</v>
      </c>
      <c r="E27" s="297">
        <v>0</v>
      </c>
      <c r="F27" s="297">
        <v>0</v>
      </c>
      <c r="G27" s="297">
        <v>0</v>
      </c>
      <c r="H27" s="297">
        <v>0</v>
      </c>
    </row>
    <row r="28" spans="1:8" ht="6.75" customHeight="1" x14ac:dyDescent="0.25">
      <c r="A28" s="23"/>
      <c r="B28" s="27"/>
      <c r="C28" s="336"/>
      <c r="D28" s="336"/>
      <c r="E28" s="336"/>
      <c r="F28" s="336"/>
      <c r="G28" s="336"/>
      <c r="H28" s="336"/>
    </row>
    <row r="29" spans="1:8" ht="11.45" customHeight="1" x14ac:dyDescent="0.25">
      <c r="A29" s="511" t="s">
        <v>384</v>
      </c>
      <c r="B29" s="512"/>
      <c r="C29" s="333">
        <f>SUM(C30:C38)</f>
        <v>0</v>
      </c>
      <c r="D29" s="333">
        <f t="shared" ref="D29:G29" si="3">SUM(D30:D38)</f>
        <v>0</v>
      </c>
      <c r="E29" s="333">
        <f t="shared" si="3"/>
        <v>0</v>
      </c>
      <c r="F29" s="333">
        <f t="shared" si="3"/>
        <v>0</v>
      </c>
      <c r="G29" s="333">
        <f t="shared" si="3"/>
        <v>0</v>
      </c>
      <c r="H29" s="332">
        <f>+E29-F29</f>
        <v>0</v>
      </c>
    </row>
    <row r="30" spans="1:8" ht="11.45" customHeight="1" x14ac:dyDescent="0.25">
      <c r="A30" s="23"/>
      <c r="B30" s="27" t="s">
        <v>385</v>
      </c>
      <c r="C30" s="297">
        <v>0</v>
      </c>
      <c r="D30" s="297">
        <v>0</v>
      </c>
      <c r="E30" s="297">
        <v>0</v>
      </c>
      <c r="F30" s="297">
        <v>0</v>
      </c>
      <c r="G30" s="297">
        <v>0</v>
      </c>
      <c r="H30" s="297">
        <v>0</v>
      </c>
    </row>
    <row r="31" spans="1:8" ht="11.45" customHeight="1" x14ac:dyDescent="0.25">
      <c r="A31" s="23"/>
      <c r="B31" s="27" t="s">
        <v>386</v>
      </c>
      <c r="C31" s="297">
        <v>0</v>
      </c>
      <c r="D31" s="297">
        <v>0</v>
      </c>
      <c r="E31" s="297">
        <v>0</v>
      </c>
      <c r="F31" s="297">
        <v>0</v>
      </c>
      <c r="G31" s="297">
        <v>0</v>
      </c>
      <c r="H31" s="297">
        <v>0</v>
      </c>
    </row>
    <row r="32" spans="1:8" ht="11.45" customHeight="1" x14ac:dyDescent="0.25">
      <c r="A32" s="23"/>
      <c r="B32" s="27" t="s">
        <v>387</v>
      </c>
      <c r="C32" s="297">
        <v>0</v>
      </c>
      <c r="D32" s="297">
        <v>0</v>
      </c>
      <c r="E32" s="297">
        <v>0</v>
      </c>
      <c r="F32" s="297">
        <v>0</v>
      </c>
      <c r="G32" s="297">
        <v>0</v>
      </c>
      <c r="H32" s="297">
        <v>0</v>
      </c>
    </row>
    <row r="33" spans="1:8" ht="11.45" customHeight="1" x14ac:dyDescent="0.25">
      <c r="A33" s="23"/>
      <c r="B33" s="27" t="s">
        <v>388</v>
      </c>
      <c r="C33" s="297">
        <v>0</v>
      </c>
      <c r="D33" s="297">
        <v>0</v>
      </c>
      <c r="E33" s="297">
        <v>0</v>
      </c>
      <c r="F33" s="297">
        <v>0</v>
      </c>
      <c r="G33" s="297">
        <v>0</v>
      </c>
      <c r="H33" s="297">
        <v>0</v>
      </c>
    </row>
    <row r="34" spans="1:8" ht="11.45" customHeight="1" x14ac:dyDescent="0.25">
      <c r="A34" s="23"/>
      <c r="B34" s="27" t="s">
        <v>389</v>
      </c>
      <c r="C34" s="297">
        <v>0</v>
      </c>
      <c r="D34" s="297">
        <v>0</v>
      </c>
      <c r="E34" s="297">
        <v>0</v>
      </c>
      <c r="F34" s="297">
        <v>0</v>
      </c>
      <c r="G34" s="297">
        <v>0</v>
      </c>
      <c r="H34" s="297">
        <v>0</v>
      </c>
    </row>
    <row r="35" spans="1:8" ht="11.45" customHeight="1" x14ac:dyDescent="0.25">
      <c r="A35" s="23"/>
      <c r="B35" s="27" t="s">
        <v>390</v>
      </c>
      <c r="C35" s="297">
        <v>0</v>
      </c>
      <c r="D35" s="297">
        <v>0</v>
      </c>
      <c r="E35" s="297">
        <v>0</v>
      </c>
      <c r="F35" s="297">
        <v>0</v>
      </c>
      <c r="G35" s="297">
        <v>0</v>
      </c>
      <c r="H35" s="297">
        <v>0</v>
      </c>
    </row>
    <row r="36" spans="1:8" ht="11.45" customHeight="1" x14ac:dyDescent="0.25">
      <c r="A36" s="23"/>
      <c r="B36" s="27" t="s">
        <v>391</v>
      </c>
      <c r="C36" s="297">
        <v>0</v>
      </c>
      <c r="D36" s="297">
        <v>0</v>
      </c>
      <c r="E36" s="297">
        <v>0</v>
      </c>
      <c r="F36" s="297">
        <v>0</v>
      </c>
      <c r="G36" s="297">
        <v>0</v>
      </c>
      <c r="H36" s="297">
        <v>0</v>
      </c>
    </row>
    <row r="37" spans="1:8" ht="11.45" customHeight="1" x14ac:dyDescent="0.25">
      <c r="A37" s="23"/>
      <c r="B37" s="27" t="s">
        <v>392</v>
      </c>
      <c r="C37" s="297">
        <v>0</v>
      </c>
      <c r="D37" s="297">
        <v>0</v>
      </c>
      <c r="E37" s="297">
        <v>0</v>
      </c>
      <c r="F37" s="297">
        <v>0</v>
      </c>
      <c r="G37" s="297">
        <v>0</v>
      </c>
      <c r="H37" s="297">
        <v>0</v>
      </c>
    </row>
    <row r="38" spans="1:8" ht="11.45" customHeight="1" x14ac:dyDescent="0.25">
      <c r="A38" s="23"/>
      <c r="B38" s="27" t="s">
        <v>393</v>
      </c>
      <c r="C38" s="297">
        <v>0</v>
      </c>
      <c r="D38" s="297">
        <v>0</v>
      </c>
      <c r="E38" s="297">
        <v>0</v>
      </c>
      <c r="F38" s="297">
        <v>0</v>
      </c>
      <c r="G38" s="297">
        <v>0</v>
      </c>
      <c r="H38" s="297">
        <v>0</v>
      </c>
    </row>
    <row r="39" spans="1:8" ht="6.75" customHeight="1" x14ac:dyDescent="0.25">
      <c r="A39" s="23"/>
      <c r="B39" s="27"/>
      <c r="C39" s="334"/>
      <c r="D39" s="334"/>
      <c r="E39" s="334"/>
      <c r="F39" s="334"/>
      <c r="G39" s="334"/>
      <c r="H39" s="334"/>
    </row>
    <row r="40" spans="1:8" ht="11.45" customHeight="1" x14ac:dyDescent="0.25">
      <c r="A40" s="515" t="s">
        <v>394</v>
      </c>
      <c r="B40" s="517"/>
      <c r="C40" s="333">
        <f>SUM(C41:C44)</f>
        <v>0</v>
      </c>
      <c r="D40" s="333">
        <f t="shared" ref="D40:G40" si="4">SUM(D41:D44)</f>
        <v>0</v>
      </c>
      <c r="E40" s="333">
        <f t="shared" si="4"/>
        <v>0</v>
      </c>
      <c r="F40" s="333">
        <f t="shared" si="4"/>
        <v>0</v>
      </c>
      <c r="G40" s="333">
        <f t="shared" si="4"/>
        <v>0</v>
      </c>
      <c r="H40" s="332">
        <f>+E40-F40</f>
        <v>0</v>
      </c>
    </row>
    <row r="41" spans="1:8" ht="11.25" customHeight="1" x14ac:dyDescent="0.25">
      <c r="A41" s="23"/>
      <c r="B41" s="24" t="s">
        <v>395</v>
      </c>
      <c r="C41" s="297">
        <v>0</v>
      </c>
      <c r="D41" s="297">
        <v>0</v>
      </c>
      <c r="E41" s="297">
        <v>0</v>
      </c>
      <c r="F41" s="297">
        <v>0</v>
      </c>
      <c r="G41" s="297">
        <v>0</v>
      </c>
      <c r="H41" s="297">
        <v>0</v>
      </c>
    </row>
    <row r="42" spans="1:8" ht="19.5" customHeight="1" x14ac:dyDescent="0.25">
      <c r="A42" s="23"/>
      <c r="B42" s="24" t="s">
        <v>396</v>
      </c>
      <c r="C42" s="297">
        <v>0</v>
      </c>
      <c r="D42" s="297">
        <v>0</v>
      </c>
      <c r="E42" s="297">
        <v>0</v>
      </c>
      <c r="F42" s="297">
        <v>0</v>
      </c>
      <c r="G42" s="297">
        <v>0</v>
      </c>
      <c r="H42" s="297">
        <v>0</v>
      </c>
    </row>
    <row r="43" spans="1:8" ht="11.45" customHeight="1" x14ac:dyDescent="0.25">
      <c r="A43" s="23"/>
      <c r="B43" s="27" t="s">
        <v>397</v>
      </c>
      <c r="C43" s="297">
        <v>0</v>
      </c>
      <c r="D43" s="297">
        <v>0</v>
      </c>
      <c r="E43" s="297">
        <v>0</v>
      </c>
      <c r="F43" s="297">
        <v>0</v>
      </c>
      <c r="G43" s="297">
        <v>0</v>
      </c>
      <c r="H43" s="297">
        <v>0</v>
      </c>
    </row>
    <row r="44" spans="1:8" ht="11.45" customHeight="1" x14ac:dyDescent="0.25">
      <c r="A44" s="23"/>
      <c r="B44" s="27" t="s">
        <v>398</v>
      </c>
      <c r="C44" s="297">
        <v>0</v>
      </c>
      <c r="D44" s="297">
        <v>0</v>
      </c>
      <c r="E44" s="297">
        <v>0</v>
      </c>
      <c r="F44" s="297">
        <v>0</v>
      </c>
      <c r="G44" s="297">
        <v>0</v>
      </c>
      <c r="H44" s="297">
        <v>0</v>
      </c>
    </row>
    <row r="45" spans="1:8" ht="6.75" customHeight="1" x14ac:dyDescent="0.25">
      <c r="A45" s="23"/>
      <c r="B45" s="27"/>
      <c r="C45" s="334"/>
      <c r="D45" s="334"/>
      <c r="E45" s="334"/>
      <c r="F45" s="334"/>
      <c r="G45" s="334"/>
      <c r="H45" s="334"/>
    </row>
    <row r="46" spans="1:8" ht="11.45" customHeight="1" x14ac:dyDescent="0.25">
      <c r="A46" s="511" t="s">
        <v>399</v>
      </c>
      <c r="B46" s="512"/>
      <c r="C46" s="337">
        <f>+C47+C57+C66+C77</f>
        <v>72080155.510000005</v>
      </c>
      <c r="D46" s="338">
        <f t="shared" ref="D46:G46" si="5">+D47+D57+D66+D77</f>
        <v>-721775.66000000015</v>
      </c>
      <c r="E46" s="337">
        <f t="shared" si="5"/>
        <v>71358379.850000009</v>
      </c>
      <c r="F46" s="337">
        <f t="shared" si="5"/>
        <v>71355904.899999991</v>
      </c>
      <c r="G46" s="337">
        <f t="shared" si="5"/>
        <v>70277694.11999999</v>
      </c>
      <c r="H46" s="339">
        <f>+E46-F46</f>
        <v>2474.9500000178814</v>
      </c>
    </row>
    <row r="47" spans="1:8" ht="11.45" customHeight="1" x14ac:dyDescent="0.25">
      <c r="A47" s="511" t="s">
        <v>367</v>
      </c>
      <c r="B47" s="512"/>
      <c r="C47" s="333">
        <f>SUM(C48:C55)</f>
        <v>0</v>
      </c>
      <c r="D47" s="333">
        <f t="shared" ref="D47:G47" si="6">SUM(D48:D55)</f>
        <v>0</v>
      </c>
      <c r="E47" s="333">
        <f t="shared" si="6"/>
        <v>0</v>
      </c>
      <c r="F47" s="333">
        <f t="shared" si="6"/>
        <v>0</v>
      </c>
      <c r="G47" s="333">
        <f t="shared" si="6"/>
        <v>0</v>
      </c>
      <c r="H47" s="332">
        <f>+E47-F47</f>
        <v>0</v>
      </c>
    </row>
    <row r="48" spans="1:8" ht="11.45" customHeight="1" x14ac:dyDescent="0.25">
      <c r="A48" s="23"/>
      <c r="B48" s="27" t="s">
        <v>368</v>
      </c>
      <c r="C48" s="297">
        <v>0</v>
      </c>
      <c r="D48" s="297">
        <v>0</v>
      </c>
      <c r="E48" s="297">
        <v>0</v>
      </c>
      <c r="F48" s="297">
        <v>0</v>
      </c>
      <c r="G48" s="297">
        <v>0</v>
      </c>
      <c r="H48" s="335">
        <f t="shared" ref="H48:H55" si="7">+E48-F48</f>
        <v>0</v>
      </c>
    </row>
    <row r="49" spans="1:8" ht="11.45" customHeight="1" x14ac:dyDescent="0.25">
      <c r="A49" s="23"/>
      <c r="B49" s="27" t="s">
        <v>369</v>
      </c>
      <c r="C49" s="297">
        <v>0</v>
      </c>
      <c r="D49" s="297">
        <v>0</v>
      </c>
      <c r="E49" s="297">
        <v>0</v>
      </c>
      <c r="F49" s="297">
        <v>0</v>
      </c>
      <c r="G49" s="297">
        <v>0</v>
      </c>
      <c r="H49" s="335">
        <f t="shared" si="7"/>
        <v>0</v>
      </c>
    </row>
    <row r="50" spans="1:8" ht="11.45" customHeight="1" x14ac:dyDescent="0.25">
      <c r="A50" s="23"/>
      <c r="B50" s="27" t="s">
        <v>370</v>
      </c>
      <c r="C50" s="297">
        <v>0</v>
      </c>
      <c r="D50" s="297">
        <v>0</v>
      </c>
      <c r="E50" s="297">
        <v>0</v>
      </c>
      <c r="F50" s="297">
        <v>0</v>
      </c>
      <c r="G50" s="297">
        <v>0</v>
      </c>
      <c r="H50" s="335">
        <f t="shared" si="7"/>
        <v>0</v>
      </c>
    </row>
    <row r="51" spans="1:8" ht="11.45" customHeight="1" x14ac:dyDescent="0.25">
      <c r="A51" s="23"/>
      <c r="B51" s="27" t="s">
        <v>371</v>
      </c>
      <c r="C51" s="297">
        <v>0</v>
      </c>
      <c r="D51" s="297">
        <v>0</v>
      </c>
      <c r="E51" s="297">
        <v>0</v>
      </c>
      <c r="F51" s="297">
        <v>0</v>
      </c>
      <c r="G51" s="297">
        <v>0</v>
      </c>
      <c r="H51" s="335">
        <f t="shared" si="7"/>
        <v>0</v>
      </c>
    </row>
    <row r="52" spans="1:8" ht="11.45" customHeight="1" x14ac:dyDescent="0.25">
      <c r="A52" s="23"/>
      <c r="B52" s="27" t="s">
        <v>372</v>
      </c>
      <c r="C52" s="297">
        <v>0</v>
      </c>
      <c r="D52" s="297">
        <v>0</v>
      </c>
      <c r="E52" s="297">
        <v>0</v>
      </c>
      <c r="F52" s="297">
        <v>0</v>
      </c>
      <c r="G52" s="297">
        <v>0</v>
      </c>
      <c r="H52" s="335">
        <f t="shared" si="7"/>
        <v>0</v>
      </c>
    </row>
    <row r="53" spans="1:8" ht="11.45" customHeight="1" x14ac:dyDescent="0.25">
      <c r="A53" s="23"/>
      <c r="B53" s="27" t="s">
        <v>373</v>
      </c>
      <c r="C53" s="297">
        <v>0</v>
      </c>
      <c r="D53" s="297">
        <v>0</v>
      </c>
      <c r="E53" s="297">
        <v>0</v>
      </c>
      <c r="F53" s="297">
        <v>0</v>
      </c>
      <c r="G53" s="297">
        <v>0</v>
      </c>
      <c r="H53" s="335">
        <f t="shared" si="7"/>
        <v>0</v>
      </c>
    </row>
    <row r="54" spans="1:8" ht="11.45" customHeight="1" x14ac:dyDescent="0.25">
      <c r="A54" s="23"/>
      <c r="B54" s="27" t="s">
        <v>374</v>
      </c>
      <c r="C54" s="297">
        <v>0</v>
      </c>
      <c r="D54" s="297">
        <v>0</v>
      </c>
      <c r="E54" s="297">
        <v>0</v>
      </c>
      <c r="F54" s="297">
        <v>0</v>
      </c>
      <c r="G54" s="297">
        <v>0</v>
      </c>
      <c r="H54" s="335">
        <f t="shared" si="7"/>
        <v>0</v>
      </c>
    </row>
    <row r="55" spans="1:8" ht="11.45" customHeight="1" x14ac:dyDescent="0.25">
      <c r="A55" s="23"/>
      <c r="B55" s="27" t="s">
        <v>375</v>
      </c>
      <c r="C55" s="297">
        <v>0</v>
      </c>
      <c r="D55" s="297">
        <v>0</v>
      </c>
      <c r="E55" s="297">
        <v>0</v>
      </c>
      <c r="F55" s="297">
        <v>0</v>
      </c>
      <c r="G55" s="297">
        <v>0</v>
      </c>
      <c r="H55" s="335">
        <f t="shared" si="7"/>
        <v>0</v>
      </c>
    </row>
    <row r="56" spans="1:8" ht="6.75" customHeight="1" x14ac:dyDescent="0.25">
      <c r="A56" s="23"/>
      <c r="B56" s="27"/>
      <c r="C56" s="334"/>
      <c r="D56" s="334"/>
      <c r="E56" s="334"/>
      <c r="F56" s="334"/>
      <c r="G56" s="334"/>
      <c r="H56" s="334"/>
    </row>
    <row r="57" spans="1:8" ht="11.45" customHeight="1" x14ac:dyDescent="0.25">
      <c r="A57" s="511" t="s">
        <v>376</v>
      </c>
      <c r="B57" s="512"/>
      <c r="C57" s="337">
        <f>SUM(C58:C64)</f>
        <v>72080155.510000005</v>
      </c>
      <c r="D57" s="338">
        <f t="shared" ref="D57:G57" si="8">SUM(D58:D64)</f>
        <v>-721775.66000000015</v>
      </c>
      <c r="E57" s="337">
        <f>SUM(E58:E64)</f>
        <v>71358379.850000009</v>
      </c>
      <c r="F57" s="337">
        <f t="shared" si="8"/>
        <v>71355904.899999991</v>
      </c>
      <c r="G57" s="337">
        <f t="shared" si="8"/>
        <v>70277694.11999999</v>
      </c>
      <c r="H57" s="339">
        <f>+E57-F57</f>
        <v>2474.9500000178814</v>
      </c>
    </row>
    <row r="58" spans="1:8" ht="11.45" customHeight="1" x14ac:dyDescent="0.25">
      <c r="A58" s="23"/>
      <c r="B58" s="27" t="s">
        <v>377</v>
      </c>
      <c r="C58" s="297">
        <v>0</v>
      </c>
      <c r="D58" s="297">
        <v>0</v>
      </c>
      <c r="E58" s="297">
        <v>0</v>
      </c>
      <c r="F58" s="297">
        <v>0</v>
      </c>
      <c r="G58" s="297">
        <v>0</v>
      </c>
      <c r="H58" s="335">
        <f t="shared" ref="H58:H64" si="9">+E58-F58</f>
        <v>0</v>
      </c>
    </row>
    <row r="59" spans="1:8" ht="11.45" customHeight="1" x14ac:dyDescent="0.25">
      <c r="A59" s="23"/>
      <c r="B59" s="27" t="s">
        <v>378</v>
      </c>
      <c r="C59" s="297">
        <v>0</v>
      </c>
      <c r="D59" s="297">
        <v>0</v>
      </c>
      <c r="E59" s="297">
        <v>0</v>
      </c>
      <c r="F59" s="297">
        <v>0</v>
      </c>
      <c r="G59" s="297">
        <v>0</v>
      </c>
      <c r="H59" s="335">
        <f t="shared" si="9"/>
        <v>0</v>
      </c>
    </row>
    <row r="60" spans="1:8" ht="11.45" customHeight="1" x14ac:dyDescent="0.25">
      <c r="A60" s="23"/>
      <c r="B60" s="27" t="s">
        <v>379</v>
      </c>
      <c r="C60" s="297">
        <v>0</v>
      </c>
      <c r="D60" s="297">
        <v>0</v>
      </c>
      <c r="E60" s="297">
        <v>0</v>
      </c>
      <c r="F60" s="297">
        <v>0</v>
      </c>
      <c r="G60" s="297">
        <v>0</v>
      </c>
      <c r="H60" s="335">
        <f t="shared" si="9"/>
        <v>0</v>
      </c>
    </row>
    <row r="61" spans="1:8" ht="11.45" customHeight="1" x14ac:dyDescent="0.25">
      <c r="A61" s="23"/>
      <c r="B61" s="27" t="s">
        <v>380</v>
      </c>
      <c r="C61" s="297">
        <v>0</v>
      </c>
      <c r="D61" s="297">
        <v>0</v>
      </c>
      <c r="E61" s="297">
        <v>0</v>
      </c>
      <c r="F61" s="297">
        <v>0</v>
      </c>
      <c r="G61" s="297">
        <v>0</v>
      </c>
      <c r="H61" s="335">
        <f t="shared" si="9"/>
        <v>0</v>
      </c>
    </row>
    <row r="62" spans="1:8" ht="11.45" customHeight="1" x14ac:dyDescent="0.25">
      <c r="A62" s="23"/>
      <c r="B62" s="27" t="s">
        <v>381</v>
      </c>
      <c r="C62" s="297">
        <v>72080155.510000005</v>
      </c>
      <c r="D62" s="340">
        <v>-721775.66000000015</v>
      </c>
      <c r="E62" s="297">
        <f>C62+D62</f>
        <v>71358379.850000009</v>
      </c>
      <c r="F62" s="297">
        <v>71355904.899999991</v>
      </c>
      <c r="G62" s="297">
        <v>70277694.11999999</v>
      </c>
      <c r="H62" s="335">
        <f>E62-F62</f>
        <v>2474.9500000178814</v>
      </c>
    </row>
    <row r="63" spans="1:8" ht="11.45" customHeight="1" x14ac:dyDescent="0.25">
      <c r="A63" s="23"/>
      <c r="B63" s="27" t="s">
        <v>382</v>
      </c>
      <c r="C63" s="297">
        <v>0</v>
      </c>
      <c r="D63" s="297">
        <v>0</v>
      </c>
      <c r="E63" s="297">
        <v>0</v>
      </c>
      <c r="F63" s="297">
        <v>0</v>
      </c>
      <c r="G63" s="297">
        <v>0</v>
      </c>
      <c r="H63" s="335">
        <f t="shared" si="9"/>
        <v>0</v>
      </c>
    </row>
    <row r="64" spans="1:8" ht="11.45" customHeight="1" x14ac:dyDescent="0.25">
      <c r="A64" s="23"/>
      <c r="B64" s="27" t="s">
        <v>383</v>
      </c>
      <c r="C64" s="297">
        <v>0</v>
      </c>
      <c r="D64" s="297">
        <v>0</v>
      </c>
      <c r="E64" s="297">
        <v>0</v>
      </c>
      <c r="F64" s="297">
        <v>0</v>
      </c>
      <c r="G64" s="297">
        <v>0</v>
      </c>
      <c r="H64" s="335">
        <f t="shared" si="9"/>
        <v>0</v>
      </c>
    </row>
    <row r="65" spans="1:8" ht="6" customHeight="1" x14ac:dyDescent="0.25">
      <c r="A65" s="23"/>
      <c r="B65" s="27"/>
      <c r="C65" s="334"/>
      <c r="D65" s="334"/>
      <c r="E65" s="334"/>
      <c r="F65" s="334"/>
      <c r="G65" s="334"/>
      <c r="H65" s="334"/>
    </row>
    <row r="66" spans="1:8" ht="11.45" customHeight="1" x14ac:dyDescent="0.25">
      <c r="A66" s="511" t="s">
        <v>384</v>
      </c>
      <c r="B66" s="512"/>
      <c r="C66" s="333">
        <f>SUM(C67:C75)</f>
        <v>0</v>
      </c>
      <c r="D66" s="333">
        <f t="shared" ref="D66:G66" si="10">SUM(D67:D75)</f>
        <v>0</v>
      </c>
      <c r="E66" s="333">
        <f t="shared" si="10"/>
        <v>0</v>
      </c>
      <c r="F66" s="333">
        <f t="shared" si="10"/>
        <v>0</v>
      </c>
      <c r="G66" s="333">
        <f t="shared" si="10"/>
        <v>0</v>
      </c>
      <c r="H66" s="332">
        <f>+E66-F66</f>
        <v>0</v>
      </c>
    </row>
    <row r="67" spans="1:8" ht="11.45" customHeight="1" x14ac:dyDescent="0.25">
      <c r="A67" s="23"/>
      <c r="B67" s="27" t="s">
        <v>385</v>
      </c>
      <c r="C67" s="297">
        <v>0</v>
      </c>
      <c r="D67" s="297">
        <v>0</v>
      </c>
      <c r="E67" s="297">
        <v>0</v>
      </c>
      <c r="F67" s="297">
        <v>0</v>
      </c>
      <c r="G67" s="297">
        <v>0</v>
      </c>
      <c r="H67" s="335">
        <f t="shared" ref="H67:H75" si="11">+E67-F67</f>
        <v>0</v>
      </c>
    </row>
    <row r="68" spans="1:8" ht="11.45" customHeight="1" x14ac:dyDescent="0.25">
      <c r="A68" s="23"/>
      <c r="B68" s="27" t="s">
        <v>386</v>
      </c>
      <c r="C68" s="297">
        <v>0</v>
      </c>
      <c r="D68" s="297">
        <v>0</v>
      </c>
      <c r="E68" s="297">
        <v>0</v>
      </c>
      <c r="F68" s="297">
        <v>0</v>
      </c>
      <c r="G68" s="297">
        <v>0</v>
      </c>
      <c r="H68" s="335">
        <f t="shared" si="11"/>
        <v>0</v>
      </c>
    </row>
    <row r="69" spans="1:8" ht="11.45" customHeight="1" x14ac:dyDescent="0.25">
      <c r="A69" s="23"/>
      <c r="B69" s="27" t="s">
        <v>387</v>
      </c>
      <c r="C69" s="297">
        <v>0</v>
      </c>
      <c r="D69" s="297">
        <v>0</v>
      </c>
      <c r="E69" s="297">
        <v>0</v>
      </c>
      <c r="F69" s="297">
        <v>0</v>
      </c>
      <c r="G69" s="297">
        <v>0</v>
      </c>
      <c r="H69" s="335">
        <f t="shared" si="11"/>
        <v>0</v>
      </c>
    </row>
    <row r="70" spans="1:8" ht="11.45" customHeight="1" x14ac:dyDescent="0.25">
      <c r="A70" s="23"/>
      <c r="B70" s="27" t="s">
        <v>388</v>
      </c>
      <c r="C70" s="297">
        <v>0</v>
      </c>
      <c r="D70" s="297">
        <v>0</v>
      </c>
      <c r="E70" s="297">
        <v>0</v>
      </c>
      <c r="F70" s="297">
        <v>0</v>
      </c>
      <c r="G70" s="297">
        <v>0</v>
      </c>
      <c r="H70" s="335">
        <f t="shared" si="11"/>
        <v>0</v>
      </c>
    </row>
    <row r="71" spans="1:8" ht="11.45" customHeight="1" x14ac:dyDescent="0.25">
      <c r="A71" s="23"/>
      <c r="B71" s="27" t="s">
        <v>389</v>
      </c>
      <c r="C71" s="297">
        <v>0</v>
      </c>
      <c r="D71" s="297">
        <v>0</v>
      </c>
      <c r="E71" s="297">
        <v>0</v>
      </c>
      <c r="F71" s="297">
        <v>0</v>
      </c>
      <c r="G71" s="297">
        <v>0</v>
      </c>
      <c r="H71" s="335">
        <f t="shared" si="11"/>
        <v>0</v>
      </c>
    </row>
    <row r="72" spans="1:8" ht="11.45" customHeight="1" x14ac:dyDescent="0.25">
      <c r="A72" s="23"/>
      <c r="B72" s="27" t="s">
        <v>390</v>
      </c>
      <c r="C72" s="297">
        <v>0</v>
      </c>
      <c r="D72" s="297">
        <v>0</v>
      </c>
      <c r="E72" s="297">
        <v>0</v>
      </c>
      <c r="F72" s="297">
        <v>0</v>
      </c>
      <c r="G72" s="297">
        <v>0</v>
      </c>
      <c r="H72" s="335">
        <f t="shared" si="11"/>
        <v>0</v>
      </c>
    </row>
    <row r="73" spans="1:8" ht="11.45" customHeight="1" x14ac:dyDescent="0.25">
      <c r="A73" s="23"/>
      <c r="B73" s="27" t="s">
        <v>391</v>
      </c>
      <c r="C73" s="297">
        <v>0</v>
      </c>
      <c r="D73" s="297">
        <v>0</v>
      </c>
      <c r="E73" s="297">
        <v>0</v>
      </c>
      <c r="F73" s="297">
        <v>0</v>
      </c>
      <c r="G73" s="297">
        <v>0</v>
      </c>
      <c r="H73" s="335">
        <f t="shared" si="11"/>
        <v>0</v>
      </c>
    </row>
    <row r="74" spans="1:8" ht="11.45" customHeight="1" x14ac:dyDescent="0.25">
      <c r="A74" s="23"/>
      <c r="B74" s="27" t="s">
        <v>392</v>
      </c>
      <c r="C74" s="297">
        <v>0</v>
      </c>
      <c r="D74" s="297">
        <v>0</v>
      </c>
      <c r="E74" s="297">
        <v>0</v>
      </c>
      <c r="F74" s="297">
        <v>0</v>
      </c>
      <c r="G74" s="297">
        <v>0</v>
      </c>
      <c r="H74" s="335">
        <f t="shared" si="11"/>
        <v>0</v>
      </c>
    </row>
    <row r="75" spans="1:8" ht="11.45" customHeight="1" x14ac:dyDescent="0.25">
      <c r="A75" s="23"/>
      <c r="B75" s="27" t="s">
        <v>393</v>
      </c>
      <c r="C75" s="297">
        <v>0</v>
      </c>
      <c r="D75" s="297">
        <v>0</v>
      </c>
      <c r="E75" s="297">
        <v>0</v>
      </c>
      <c r="F75" s="297">
        <v>0</v>
      </c>
      <c r="G75" s="297">
        <v>0</v>
      </c>
      <c r="H75" s="335">
        <f t="shared" si="11"/>
        <v>0</v>
      </c>
    </row>
    <row r="76" spans="1:8" ht="7.5" customHeight="1" x14ac:dyDescent="0.25">
      <c r="A76" s="23"/>
      <c r="B76" s="27"/>
      <c r="C76" s="334"/>
      <c r="D76" s="334"/>
      <c r="E76" s="334"/>
      <c r="F76" s="334"/>
      <c r="G76" s="334"/>
      <c r="H76" s="334"/>
    </row>
    <row r="77" spans="1:8" ht="11.45" customHeight="1" x14ac:dyDescent="0.25">
      <c r="A77" s="515" t="s">
        <v>394</v>
      </c>
      <c r="B77" s="517"/>
      <c r="C77" s="333">
        <f>SUM(C78:C81)</f>
        <v>0</v>
      </c>
      <c r="D77" s="333">
        <f t="shared" ref="D77:G77" si="12">SUM(D78:D81)</f>
        <v>0</v>
      </c>
      <c r="E77" s="333">
        <f t="shared" si="12"/>
        <v>0</v>
      </c>
      <c r="F77" s="333">
        <f t="shared" si="12"/>
        <v>0</v>
      </c>
      <c r="G77" s="333">
        <f t="shared" si="12"/>
        <v>0</v>
      </c>
      <c r="H77" s="332">
        <f>+E77-F77</f>
        <v>0</v>
      </c>
    </row>
    <row r="78" spans="1:8" ht="11.45" customHeight="1" x14ac:dyDescent="0.25">
      <c r="A78" s="23"/>
      <c r="B78" s="24" t="s">
        <v>395</v>
      </c>
      <c r="C78" s="297">
        <v>0</v>
      </c>
      <c r="D78" s="297">
        <v>0</v>
      </c>
      <c r="E78" s="297">
        <v>0</v>
      </c>
      <c r="F78" s="297">
        <v>0</v>
      </c>
      <c r="G78" s="297">
        <v>0</v>
      </c>
      <c r="H78" s="335">
        <f t="shared" ref="H78:H81" si="13">+E78-F78</f>
        <v>0</v>
      </c>
    </row>
    <row r="79" spans="1:8" ht="18" customHeight="1" x14ac:dyDescent="0.25">
      <c r="A79" s="23"/>
      <c r="B79" s="24" t="s">
        <v>396</v>
      </c>
      <c r="C79" s="297">
        <v>0</v>
      </c>
      <c r="D79" s="297">
        <v>0</v>
      </c>
      <c r="E79" s="297">
        <v>0</v>
      </c>
      <c r="F79" s="297">
        <v>0</v>
      </c>
      <c r="G79" s="297">
        <v>0</v>
      </c>
      <c r="H79" s="335">
        <f t="shared" si="13"/>
        <v>0</v>
      </c>
    </row>
    <row r="80" spans="1:8" ht="11.45" customHeight="1" x14ac:dyDescent="0.25">
      <c r="A80" s="23"/>
      <c r="B80" s="24" t="s">
        <v>397</v>
      </c>
      <c r="C80" s="297">
        <v>0</v>
      </c>
      <c r="D80" s="297">
        <v>0</v>
      </c>
      <c r="E80" s="297">
        <v>0</v>
      </c>
      <c r="F80" s="297">
        <v>0</v>
      </c>
      <c r="G80" s="297">
        <v>0</v>
      </c>
      <c r="H80" s="335">
        <f t="shared" si="13"/>
        <v>0</v>
      </c>
    </row>
    <row r="81" spans="1:10" ht="11.45" customHeight="1" x14ac:dyDescent="0.25">
      <c r="A81" s="23"/>
      <c r="B81" s="27" t="s">
        <v>398</v>
      </c>
      <c r="C81" s="297">
        <v>0</v>
      </c>
      <c r="D81" s="297">
        <v>0</v>
      </c>
      <c r="E81" s="297">
        <v>0</v>
      </c>
      <c r="F81" s="297">
        <v>0</v>
      </c>
      <c r="G81" s="297">
        <v>0</v>
      </c>
      <c r="H81" s="335">
        <f t="shared" si="13"/>
        <v>0</v>
      </c>
    </row>
    <row r="82" spans="1:10" ht="4.5" customHeight="1" x14ac:dyDescent="0.25">
      <c r="A82" s="23"/>
      <c r="B82" s="27"/>
      <c r="C82" s="334"/>
      <c r="D82" s="334"/>
      <c r="E82" s="334"/>
      <c r="F82" s="334"/>
      <c r="G82" s="334"/>
      <c r="H82" s="334"/>
    </row>
    <row r="83" spans="1:10" ht="12.6" customHeight="1" x14ac:dyDescent="0.25">
      <c r="A83" s="511" t="s">
        <v>364</v>
      </c>
      <c r="B83" s="512"/>
      <c r="C83" s="341">
        <f>+C9+C46</f>
        <v>90149086.510000005</v>
      </c>
      <c r="D83" s="341">
        <f t="shared" ref="D83:G83" si="14">+D9+D46</f>
        <v>252624.33999999985</v>
      </c>
      <c r="E83" s="341">
        <f t="shared" si="14"/>
        <v>90401710.850000009</v>
      </c>
      <c r="F83" s="341">
        <f t="shared" si="14"/>
        <v>90392345.069999993</v>
      </c>
      <c r="G83" s="341">
        <f t="shared" si="14"/>
        <v>88843776.289999992</v>
      </c>
      <c r="H83" s="341">
        <f>+E83-F83</f>
        <v>9365.7800000160933</v>
      </c>
    </row>
    <row r="84" spans="1:10" ht="4.5" customHeight="1" thickBot="1" x14ac:dyDescent="0.3">
      <c r="A84" s="25"/>
      <c r="B84" s="28"/>
      <c r="C84" s="26"/>
      <c r="D84" s="26"/>
      <c r="E84" s="26"/>
      <c r="F84" s="26"/>
      <c r="G84" s="26"/>
      <c r="H84" s="342"/>
    </row>
    <row r="85" spans="1:10" ht="58.5" customHeight="1" x14ac:dyDescent="0.25">
      <c r="B85" s="149"/>
      <c r="C85" s="149"/>
      <c r="D85" s="149"/>
      <c r="E85" s="149"/>
      <c r="F85" s="149"/>
      <c r="G85" s="149"/>
      <c r="H85" s="343"/>
      <c r="I85" s="149"/>
      <c r="J85" s="12"/>
    </row>
    <row r="86" spans="1:10" x14ac:dyDescent="0.25">
      <c r="B86" s="151"/>
      <c r="C86" s="151"/>
      <c r="D86" s="151"/>
      <c r="E86" s="151"/>
      <c r="F86" s="151"/>
      <c r="G86" s="151"/>
      <c r="H86" s="344"/>
      <c r="I86" s="151"/>
      <c r="J86" s="12"/>
    </row>
    <row r="87" spans="1:10" x14ac:dyDescent="0.25">
      <c r="A87" s="51"/>
      <c r="B87" s="158"/>
      <c r="C87" s="151"/>
      <c r="D87" s="151"/>
      <c r="E87" s="152"/>
      <c r="F87" s="152"/>
      <c r="G87" s="159"/>
      <c r="H87" s="344"/>
      <c r="I87" s="151"/>
      <c r="J87" s="12"/>
    </row>
    <row r="88" spans="1:10" x14ac:dyDescent="0.25">
      <c r="A88" s="51"/>
      <c r="B88" s="158"/>
      <c r="C88" s="151"/>
      <c r="D88" s="151"/>
      <c r="E88" s="152"/>
      <c r="F88" s="152"/>
      <c r="G88" s="159"/>
      <c r="H88" s="344"/>
      <c r="I88" s="151"/>
      <c r="J88" s="12"/>
    </row>
    <row r="89" spans="1:10" x14ac:dyDescent="0.25">
      <c r="A89" s="51"/>
      <c r="B89" s="157"/>
      <c r="C89" s="157"/>
      <c r="D89" s="150"/>
      <c r="E89" s="150"/>
      <c r="F89" s="150"/>
      <c r="G89" s="157"/>
      <c r="H89" s="343"/>
      <c r="I89" s="149"/>
      <c r="J89" s="12"/>
    </row>
    <row r="90" spans="1:10" x14ac:dyDescent="0.25">
      <c r="A90" s="51"/>
      <c r="B90" s="157"/>
      <c r="C90" s="157"/>
      <c r="D90" s="150"/>
      <c r="E90" s="150"/>
      <c r="F90" s="150"/>
      <c r="G90" s="157"/>
      <c r="H90" s="343"/>
      <c r="I90" s="149"/>
      <c r="J90" s="12"/>
    </row>
    <row r="91" spans="1:10" x14ac:dyDescent="0.25">
      <c r="A91" s="53"/>
      <c r="B91" s="109"/>
      <c r="C91" s="53"/>
      <c r="D91" s="108"/>
      <c r="E91" s="108"/>
      <c r="F91" s="108"/>
      <c r="G91" s="53"/>
      <c r="H91" s="233"/>
      <c r="I91" s="106"/>
    </row>
    <row r="92" spans="1:10" x14ac:dyDescent="0.25">
      <c r="A92" s="51"/>
      <c r="B92" s="51"/>
      <c r="C92" s="51"/>
      <c r="E92" s="52"/>
      <c r="F92" s="52"/>
      <c r="G92" s="51"/>
    </row>
    <row r="93" spans="1:10" x14ac:dyDescent="0.25">
      <c r="A93" s="51"/>
      <c r="B93" s="51"/>
      <c r="C93" s="51"/>
      <c r="E93" s="52"/>
      <c r="F93" s="52"/>
      <c r="G93" s="51"/>
    </row>
  </sheetData>
  <mergeCells count="15">
    <mergeCell ref="A6:B7"/>
    <mergeCell ref="C6:G6"/>
    <mergeCell ref="H6:H7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ageMargins left="0.6692913385826772" right="0.23622047244094491" top="0.43" bottom="0.15748031496062992" header="0.31496062992125984" footer="0.15748031496062992"/>
  <pageSetup scale="75" fitToHeight="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J47"/>
  <sheetViews>
    <sheetView zoomScale="154" zoomScaleNormal="154" workbookViewId="0">
      <selection activeCell="F10" sqref="F10"/>
    </sheetView>
  </sheetViews>
  <sheetFormatPr baseColWidth="10" defaultRowHeight="15" x14ac:dyDescent="0.25"/>
  <cols>
    <col min="1" max="1" width="1.140625" customWidth="1"/>
    <col min="2" max="2" width="40.42578125" style="3" customWidth="1"/>
    <col min="3" max="7" width="12.28515625" customWidth="1"/>
    <col min="8" max="8" width="12.42578125" customWidth="1"/>
    <col min="9" max="9" width="12.28515625" customWidth="1"/>
  </cols>
  <sheetData>
    <row r="1" spans="2:9" x14ac:dyDescent="0.25">
      <c r="B1" s="301"/>
      <c r="C1" s="55"/>
      <c r="D1" s="141" t="s">
        <v>430</v>
      </c>
      <c r="E1" s="55"/>
      <c r="F1" s="55"/>
      <c r="G1" s="55"/>
      <c r="H1" s="42"/>
    </row>
    <row r="2" spans="2:9" x14ac:dyDescent="0.25">
      <c r="B2" s="455" t="s">
        <v>418</v>
      </c>
      <c r="C2" s="456"/>
      <c r="D2" s="456"/>
      <c r="E2" s="456"/>
      <c r="F2" s="456"/>
      <c r="G2" s="456"/>
      <c r="H2" s="457"/>
    </row>
    <row r="3" spans="2:9" ht="12" customHeight="1" x14ac:dyDescent="0.25">
      <c r="B3" s="455" t="s">
        <v>400</v>
      </c>
      <c r="C3" s="456"/>
      <c r="D3" s="456"/>
      <c r="E3" s="456"/>
      <c r="F3" s="456"/>
      <c r="G3" s="456"/>
      <c r="H3" s="457"/>
    </row>
    <row r="4" spans="2:9" ht="12" customHeight="1" x14ac:dyDescent="0.25">
      <c r="B4" s="455" t="s">
        <v>446</v>
      </c>
      <c r="C4" s="456"/>
      <c r="D4" s="456"/>
      <c r="E4" s="456"/>
      <c r="F4" s="456"/>
      <c r="G4" s="456"/>
      <c r="H4" s="457"/>
    </row>
    <row r="5" spans="2:9" ht="12" customHeight="1" thickBot="1" x14ac:dyDescent="0.3">
      <c r="B5" s="505" t="s">
        <v>0</v>
      </c>
      <c r="C5" s="518"/>
      <c r="D5" s="518"/>
      <c r="E5" s="518"/>
      <c r="F5" s="518"/>
      <c r="G5" s="518"/>
      <c r="H5" s="506"/>
    </row>
    <row r="6" spans="2:9" ht="15.75" thickBot="1" x14ac:dyDescent="0.3">
      <c r="B6" s="444" t="s">
        <v>1</v>
      </c>
      <c r="C6" s="498" t="s">
        <v>285</v>
      </c>
      <c r="D6" s="499"/>
      <c r="E6" s="499"/>
      <c r="F6" s="499"/>
      <c r="G6" s="500"/>
      <c r="H6" s="444" t="s">
        <v>286</v>
      </c>
    </row>
    <row r="7" spans="2:9" ht="23.25" thickBot="1" x14ac:dyDescent="0.3">
      <c r="B7" s="445"/>
      <c r="C7" s="303" t="s">
        <v>179</v>
      </c>
      <c r="D7" s="303" t="s">
        <v>287</v>
      </c>
      <c r="E7" s="303" t="s">
        <v>288</v>
      </c>
      <c r="F7" s="303" t="s">
        <v>401</v>
      </c>
      <c r="G7" s="303" t="s">
        <v>196</v>
      </c>
      <c r="H7" s="445"/>
    </row>
    <row r="8" spans="2:9" x14ac:dyDescent="0.25">
      <c r="B8" s="309" t="s">
        <v>402</v>
      </c>
      <c r="C8" s="345">
        <f>+C9+C10+C11+C14+C15+C18</f>
        <v>7405000</v>
      </c>
      <c r="D8" s="346">
        <f t="shared" ref="D8:G8" si="0">+D9+D10+D11+D14+D15+D18</f>
        <v>0</v>
      </c>
      <c r="E8" s="345">
        <f t="shared" si="0"/>
        <v>7405000</v>
      </c>
      <c r="F8" s="345">
        <f t="shared" si="0"/>
        <v>7398109.1699999999</v>
      </c>
      <c r="G8" s="345">
        <f t="shared" si="0"/>
        <v>7300109.1699999999</v>
      </c>
      <c r="H8" s="345">
        <f t="shared" ref="H8:H10" si="1">+E8-F8</f>
        <v>6890.8300000000745</v>
      </c>
      <c r="I8" s="183"/>
    </row>
    <row r="9" spans="2:9" x14ac:dyDescent="0.25">
      <c r="B9" s="116" t="s">
        <v>403</v>
      </c>
      <c r="C9" s="347">
        <v>7405000</v>
      </c>
      <c r="D9" s="347">
        <v>0</v>
      </c>
      <c r="E9" s="347">
        <f>C9+D9</f>
        <v>7405000</v>
      </c>
      <c r="F9" s="347">
        <v>7398109.1699999999</v>
      </c>
      <c r="G9" s="347">
        <v>7300109.1699999999</v>
      </c>
      <c r="H9" s="348">
        <f t="shared" si="1"/>
        <v>6890.8300000000745</v>
      </c>
      <c r="I9" s="184"/>
    </row>
    <row r="10" spans="2:9" x14ac:dyDescent="0.25">
      <c r="B10" s="116" t="s">
        <v>404</v>
      </c>
      <c r="C10" s="347">
        <v>0</v>
      </c>
      <c r="D10" s="347">
        <v>0</v>
      </c>
      <c r="E10" s="347">
        <v>0</v>
      </c>
      <c r="F10" s="347">
        <v>0</v>
      </c>
      <c r="G10" s="347">
        <v>0</v>
      </c>
      <c r="H10" s="348">
        <f t="shared" si="1"/>
        <v>0</v>
      </c>
      <c r="I10" s="184"/>
    </row>
    <row r="11" spans="2:9" x14ac:dyDescent="0.25">
      <c r="B11" s="116" t="s">
        <v>405</v>
      </c>
      <c r="C11" s="347">
        <f>+C12+C13</f>
        <v>0</v>
      </c>
      <c r="D11" s="347">
        <f t="shared" ref="D11:G11" si="2">+D12+D13</f>
        <v>0</v>
      </c>
      <c r="E11" s="347">
        <f t="shared" si="2"/>
        <v>0</v>
      </c>
      <c r="F11" s="347">
        <f t="shared" si="2"/>
        <v>0</v>
      </c>
      <c r="G11" s="347">
        <f t="shared" si="2"/>
        <v>0</v>
      </c>
      <c r="H11" s="347">
        <f>+E11-F11</f>
        <v>0</v>
      </c>
      <c r="I11" s="184"/>
    </row>
    <row r="12" spans="2:9" x14ac:dyDescent="0.25">
      <c r="B12" s="116" t="s">
        <v>406</v>
      </c>
      <c r="C12" s="347">
        <v>0</v>
      </c>
      <c r="D12" s="347">
        <v>0</v>
      </c>
      <c r="E12" s="347">
        <v>0</v>
      </c>
      <c r="F12" s="347">
        <v>0</v>
      </c>
      <c r="G12" s="347">
        <v>0</v>
      </c>
      <c r="H12" s="347">
        <f t="shared" ref="H12:H18" si="3">+E12-F12</f>
        <v>0</v>
      </c>
      <c r="I12" s="184"/>
    </row>
    <row r="13" spans="2:9" x14ac:dyDescent="0.25">
      <c r="B13" s="116" t="s">
        <v>407</v>
      </c>
      <c r="C13" s="347">
        <v>0</v>
      </c>
      <c r="D13" s="347">
        <v>0</v>
      </c>
      <c r="E13" s="347">
        <v>0</v>
      </c>
      <c r="F13" s="347">
        <v>0</v>
      </c>
      <c r="G13" s="347">
        <v>0</v>
      </c>
      <c r="H13" s="347">
        <f t="shared" si="3"/>
        <v>0</v>
      </c>
      <c r="I13" s="184"/>
    </row>
    <row r="14" spans="2:9" x14ac:dyDescent="0.25">
      <c r="B14" s="116" t="s">
        <v>408</v>
      </c>
      <c r="C14" s="347">
        <v>0</v>
      </c>
      <c r="D14" s="347">
        <v>0</v>
      </c>
      <c r="E14" s="347">
        <v>0</v>
      </c>
      <c r="F14" s="347">
        <v>0</v>
      </c>
      <c r="G14" s="347">
        <v>0</v>
      </c>
      <c r="H14" s="347">
        <f t="shared" si="3"/>
        <v>0</v>
      </c>
      <c r="I14" s="184"/>
    </row>
    <row r="15" spans="2:9" ht="22.5" x14ac:dyDescent="0.25">
      <c r="B15" s="116" t="s">
        <v>409</v>
      </c>
      <c r="C15" s="347">
        <f>+C16+C17</f>
        <v>0</v>
      </c>
      <c r="D15" s="347">
        <f t="shared" ref="D15:G15" si="4">+D16+D17</f>
        <v>0</v>
      </c>
      <c r="E15" s="347">
        <f t="shared" si="4"/>
        <v>0</v>
      </c>
      <c r="F15" s="347">
        <f t="shared" si="4"/>
        <v>0</v>
      </c>
      <c r="G15" s="347">
        <f t="shared" si="4"/>
        <v>0</v>
      </c>
      <c r="H15" s="347">
        <f t="shared" si="3"/>
        <v>0</v>
      </c>
      <c r="I15" s="184"/>
    </row>
    <row r="16" spans="2:9" x14ac:dyDescent="0.25">
      <c r="B16" s="116" t="s">
        <v>410</v>
      </c>
      <c r="C16" s="347">
        <v>0</v>
      </c>
      <c r="D16" s="347">
        <v>0</v>
      </c>
      <c r="E16" s="347">
        <v>0</v>
      </c>
      <c r="F16" s="347">
        <v>0</v>
      </c>
      <c r="G16" s="347">
        <v>0</v>
      </c>
      <c r="H16" s="347">
        <f t="shared" si="3"/>
        <v>0</v>
      </c>
      <c r="I16" s="184"/>
    </row>
    <row r="17" spans="2:10" x14ac:dyDescent="0.25">
      <c r="B17" s="116" t="s">
        <v>411</v>
      </c>
      <c r="C17" s="347">
        <v>0</v>
      </c>
      <c r="D17" s="347">
        <v>0</v>
      </c>
      <c r="E17" s="347">
        <v>0</v>
      </c>
      <c r="F17" s="347">
        <v>0</v>
      </c>
      <c r="G17" s="347">
        <v>0</v>
      </c>
      <c r="H17" s="347">
        <f t="shared" si="3"/>
        <v>0</v>
      </c>
      <c r="I17" s="184"/>
    </row>
    <row r="18" spans="2:10" x14ac:dyDescent="0.25">
      <c r="B18" s="116" t="s">
        <v>412</v>
      </c>
      <c r="C18" s="347">
        <v>0</v>
      </c>
      <c r="D18" s="347">
        <v>0</v>
      </c>
      <c r="E18" s="347">
        <v>0</v>
      </c>
      <c r="F18" s="347">
        <v>0</v>
      </c>
      <c r="G18" s="347">
        <v>0</v>
      </c>
      <c r="H18" s="347">
        <f t="shared" si="3"/>
        <v>0</v>
      </c>
      <c r="I18" s="184"/>
    </row>
    <row r="19" spans="2:10" x14ac:dyDescent="0.25">
      <c r="B19" s="116"/>
      <c r="C19" s="349"/>
      <c r="D19" s="350"/>
      <c r="E19" s="350"/>
      <c r="F19" s="350"/>
      <c r="G19" s="350"/>
      <c r="H19" s="350"/>
      <c r="I19" s="185"/>
    </row>
    <row r="20" spans="2:10" x14ac:dyDescent="0.25">
      <c r="B20" s="309" t="s">
        <v>413</v>
      </c>
      <c r="C20" s="345">
        <f>+C21+C22+C23+C26+C27+C30</f>
        <v>35666983</v>
      </c>
      <c r="D20" s="346">
        <f t="shared" ref="D20:G20" si="5">+D21+D22+D23+D26+D27+D30</f>
        <v>1286169.18</v>
      </c>
      <c r="E20" s="345">
        <f>+E21+E22+E23+E26+E27+E30</f>
        <v>36953152.18</v>
      </c>
      <c r="F20" s="345">
        <f t="shared" si="5"/>
        <v>36950677.229999997</v>
      </c>
      <c r="G20" s="345">
        <f t="shared" si="5"/>
        <v>36672466.449999996</v>
      </c>
      <c r="H20" s="346">
        <f>+E20-F20</f>
        <v>2474.9500000029802</v>
      </c>
      <c r="I20" s="186"/>
      <c r="J20" s="12"/>
    </row>
    <row r="21" spans="2:10" x14ac:dyDescent="0.25">
      <c r="B21" s="116" t="s">
        <v>403</v>
      </c>
      <c r="C21" s="347">
        <v>35666983</v>
      </c>
      <c r="D21" s="347">
        <v>1286169.18</v>
      </c>
      <c r="E21" s="347">
        <f>C21+D21</f>
        <v>36953152.18</v>
      </c>
      <c r="F21" s="347">
        <v>36950677.229999997</v>
      </c>
      <c r="G21" s="347">
        <v>36672466.449999996</v>
      </c>
      <c r="H21" s="347">
        <f>+E21-F21</f>
        <v>2474.9500000029802</v>
      </c>
      <c r="I21" s="187"/>
      <c r="J21" s="12"/>
    </row>
    <row r="22" spans="2:10" x14ac:dyDescent="0.25">
      <c r="B22" s="116" t="s">
        <v>404</v>
      </c>
      <c r="C22" s="347">
        <v>0</v>
      </c>
      <c r="D22" s="347">
        <v>0</v>
      </c>
      <c r="E22" s="347">
        <v>0</v>
      </c>
      <c r="F22" s="347">
        <v>0</v>
      </c>
      <c r="G22" s="347">
        <v>0</v>
      </c>
      <c r="H22" s="347">
        <f t="shared" ref="H22" si="6">+E22-F22</f>
        <v>0</v>
      </c>
      <c r="I22" s="187"/>
      <c r="J22" s="12"/>
    </row>
    <row r="23" spans="2:10" x14ac:dyDescent="0.25">
      <c r="B23" s="116" t="s">
        <v>405</v>
      </c>
      <c r="C23" s="347">
        <f>+C24+C25</f>
        <v>0</v>
      </c>
      <c r="D23" s="347">
        <f t="shared" ref="D23:G25" si="7">+D24+D25</f>
        <v>0</v>
      </c>
      <c r="E23" s="347">
        <f t="shared" si="7"/>
        <v>0</v>
      </c>
      <c r="F23" s="347">
        <f t="shared" si="7"/>
        <v>0</v>
      </c>
      <c r="G23" s="347">
        <f t="shared" si="7"/>
        <v>0</v>
      </c>
      <c r="H23" s="347">
        <f>+E23-F23</f>
        <v>0</v>
      </c>
      <c r="I23" s="184"/>
      <c r="J23" s="12"/>
    </row>
    <row r="24" spans="2:10" x14ac:dyDescent="0.25">
      <c r="B24" s="116" t="s">
        <v>406</v>
      </c>
      <c r="C24" s="347">
        <f>+C25+C26</f>
        <v>0</v>
      </c>
      <c r="D24" s="347">
        <f t="shared" si="7"/>
        <v>0</v>
      </c>
      <c r="E24" s="347">
        <f t="shared" si="7"/>
        <v>0</v>
      </c>
      <c r="F24" s="347">
        <f t="shared" si="7"/>
        <v>0</v>
      </c>
      <c r="G24" s="347">
        <f t="shared" si="7"/>
        <v>0</v>
      </c>
      <c r="H24" s="347">
        <f t="shared" ref="H24:H30" si="8">+E24-F24</f>
        <v>0</v>
      </c>
      <c r="I24" s="184"/>
      <c r="J24" s="12"/>
    </row>
    <row r="25" spans="2:10" x14ac:dyDescent="0.25">
      <c r="B25" s="116" t="s">
        <v>407</v>
      </c>
      <c r="C25" s="347">
        <f>+C26+C27</f>
        <v>0</v>
      </c>
      <c r="D25" s="347">
        <f t="shared" si="7"/>
        <v>0</v>
      </c>
      <c r="E25" s="347">
        <f t="shared" si="7"/>
        <v>0</v>
      </c>
      <c r="F25" s="347">
        <f t="shared" si="7"/>
        <v>0</v>
      </c>
      <c r="G25" s="347">
        <f t="shared" si="7"/>
        <v>0</v>
      </c>
      <c r="H25" s="347">
        <f t="shared" si="8"/>
        <v>0</v>
      </c>
      <c r="I25" s="184"/>
    </row>
    <row r="26" spans="2:10" x14ac:dyDescent="0.25">
      <c r="B26" s="116" t="s">
        <v>408</v>
      </c>
      <c r="C26" s="347">
        <v>0</v>
      </c>
      <c r="D26" s="347">
        <v>0</v>
      </c>
      <c r="E26" s="347">
        <v>0</v>
      </c>
      <c r="F26" s="347">
        <v>0</v>
      </c>
      <c r="G26" s="347">
        <v>0</v>
      </c>
      <c r="H26" s="347">
        <f t="shared" si="8"/>
        <v>0</v>
      </c>
      <c r="I26" s="184"/>
    </row>
    <row r="27" spans="2:10" ht="22.5" x14ac:dyDescent="0.25">
      <c r="B27" s="116" t="s">
        <v>409</v>
      </c>
      <c r="C27" s="347">
        <f>+C28+C29</f>
        <v>0</v>
      </c>
      <c r="D27" s="347">
        <f t="shared" ref="D27:G27" si="9">+D28+D29</f>
        <v>0</v>
      </c>
      <c r="E27" s="347">
        <f t="shared" si="9"/>
        <v>0</v>
      </c>
      <c r="F27" s="347">
        <f t="shared" si="9"/>
        <v>0</v>
      </c>
      <c r="G27" s="347">
        <f t="shared" si="9"/>
        <v>0</v>
      </c>
      <c r="H27" s="347">
        <f>+H28+H29</f>
        <v>0</v>
      </c>
      <c r="I27" s="184"/>
    </row>
    <row r="28" spans="2:10" x14ac:dyDescent="0.25">
      <c r="B28" s="116" t="s">
        <v>410</v>
      </c>
      <c r="C28" s="347">
        <v>0</v>
      </c>
      <c r="D28" s="347">
        <v>0</v>
      </c>
      <c r="E28" s="347">
        <v>0</v>
      </c>
      <c r="F28" s="347">
        <v>0</v>
      </c>
      <c r="G28" s="347">
        <v>0</v>
      </c>
      <c r="H28" s="347">
        <f t="shared" si="8"/>
        <v>0</v>
      </c>
      <c r="I28" s="184"/>
    </row>
    <row r="29" spans="2:10" x14ac:dyDescent="0.25">
      <c r="B29" s="116" t="s">
        <v>411</v>
      </c>
      <c r="C29" s="347">
        <v>0</v>
      </c>
      <c r="D29" s="347">
        <v>0</v>
      </c>
      <c r="E29" s="347">
        <v>0</v>
      </c>
      <c r="F29" s="347">
        <v>0</v>
      </c>
      <c r="G29" s="347">
        <v>0</v>
      </c>
      <c r="H29" s="347">
        <f t="shared" si="8"/>
        <v>0</v>
      </c>
      <c r="I29" s="184"/>
    </row>
    <row r="30" spans="2:10" x14ac:dyDescent="0.25">
      <c r="B30" s="116" t="s">
        <v>412</v>
      </c>
      <c r="C30" s="347">
        <v>0</v>
      </c>
      <c r="D30" s="347">
        <v>0</v>
      </c>
      <c r="E30" s="347">
        <v>0</v>
      </c>
      <c r="F30" s="347">
        <v>0</v>
      </c>
      <c r="G30" s="347">
        <v>0</v>
      </c>
      <c r="H30" s="347">
        <f t="shared" si="8"/>
        <v>0</v>
      </c>
      <c r="I30" s="184"/>
    </row>
    <row r="31" spans="2:10" ht="22.5" x14ac:dyDescent="0.25">
      <c r="B31" s="309" t="s">
        <v>414</v>
      </c>
      <c r="C31" s="341">
        <f>+C8+C20</f>
        <v>43071983</v>
      </c>
      <c r="D31" s="341">
        <f t="shared" ref="D31:H31" si="10">+D8+D20</f>
        <v>1286169.18</v>
      </c>
      <c r="E31" s="341">
        <f t="shared" si="10"/>
        <v>44358152.18</v>
      </c>
      <c r="F31" s="341">
        <f t="shared" si="10"/>
        <v>44348786.399999999</v>
      </c>
      <c r="G31" s="341">
        <f t="shared" si="10"/>
        <v>43972575.619999997</v>
      </c>
      <c r="H31" s="341">
        <f t="shared" si="10"/>
        <v>9365.7800000030547</v>
      </c>
      <c r="I31" s="188"/>
    </row>
    <row r="32" spans="2:10" ht="11.25" customHeight="1" thickBot="1" x14ac:dyDescent="0.3">
      <c r="B32" s="29"/>
      <c r="C32" s="30"/>
      <c r="D32" s="31"/>
      <c r="E32" s="31"/>
      <c r="F32" s="31"/>
      <c r="G32" s="31"/>
      <c r="H32" s="31"/>
      <c r="I32" s="185"/>
    </row>
    <row r="36" spans="2:10" x14ac:dyDescent="0.25">
      <c r="B36" s="160"/>
      <c r="C36" s="161"/>
      <c r="D36" s="161"/>
      <c r="F36" s="161"/>
      <c r="H36" s="161"/>
      <c r="I36" s="161"/>
      <c r="J36" s="161"/>
    </row>
    <row r="37" spans="2:10" x14ac:dyDescent="0.25">
      <c r="B37" s="160"/>
      <c r="C37" s="162"/>
      <c r="D37" s="162"/>
      <c r="E37" s="162"/>
      <c r="F37" s="162"/>
      <c r="G37" s="162"/>
      <c r="H37" s="162"/>
      <c r="I37" s="162"/>
      <c r="J37" s="161"/>
    </row>
    <row r="38" spans="2:10" x14ac:dyDescent="0.25">
      <c r="B38" s="160"/>
      <c r="C38" s="162"/>
      <c r="D38" s="162"/>
      <c r="E38" s="163"/>
      <c r="F38" s="163"/>
      <c r="G38" s="163"/>
      <c r="H38" s="162"/>
      <c r="I38" s="162"/>
      <c r="J38" s="161"/>
    </row>
    <row r="39" spans="2:10" x14ac:dyDescent="0.25">
      <c r="B39" s="160"/>
      <c r="C39" s="162"/>
      <c r="D39" s="162"/>
      <c r="E39" s="163"/>
      <c r="F39" s="163"/>
      <c r="G39" s="163"/>
      <c r="H39" s="162"/>
      <c r="I39" s="162"/>
      <c r="J39" s="161"/>
    </row>
    <row r="40" spans="2:10" x14ac:dyDescent="0.25">
      <c r="B40" s="160"/>
      <c r="C40" s="162"/>
      <c r="D40" s="162"/>
      <c r="E40" s="163"/>
      <c r="F40" s="163"/>
      <c r="G40" s="163"/>
      <c r="H40" s="162"/>
      <c r="I40" s="162"/>
      <c r="J40" s="161"/>
    </row>
    <row r="41" spans="2:10" x14ac:dyDescent="0.25">
      <c r="B41" s="160"/>
      <c r="C41" s="162"/>
      <c r="D41" s="164"/>
      <c r="E41" s="163"/>
      <c r="F41" s="163"/>
      <c r="G41" s="163"/>
      <c r="H41" s="164"/>
      <c r="I41" s="164"/>
      <c r="J41" s="161"/>
    </row>
    <row r="42" spans="2:10" x14ac:dyDescent="0.25">
      <c r="B42" s="160"/>
      <c r="C42" s="162"/>
      <c r="D42" s="162"/>
      <c r="E42" s="163"/>
      <c r="F42" s="163"/>
      <c r="G42" s="163"/>
      <c r="H42" s="162"/>
      <c r="I42" s="162"/>
      <c r="J42" s="161"/>
    </row>
    <row r="43" spans="2:10" x14ac:dyDescent="0.25">
      <c r="B43" s="160"/>
      <c r="C43" s="162"/>
      <c r="D43" s="162"/>
      <c r="E43" s="163"/>
      <c r="F43" s="163"/>
      <c r="G43" s="163"/>
      <c r="H43" s="162"/>
      <c r="I43" s="162"/>
      <c r="J43" s="161"/>
    </row>
    <row r="44" spans="2:10" x14ac:dyDescent="0.25">
      <c r="B44" s="160"/>
      <c r="C44" s="161"/>
      <c r="D44" s="161"/>
      <c r="E44" s="161"/>
      <c r="F44" s="161"/>
      <c r="G44" s="161"/>
      <c r="H44" s="161"/>
      <c r="I44" s="161"/>
      <c r="J44" s="161"/>
    </row>
    <row r="45" spans="2:10" x14ac:dyDescent="0.25">
      <c r="B45" s="160"/>
      <c r="C45" s="161"/>
      <c r="D45" s="161"/>
      <c r="E45" s="161"/>
      <c r="F45" s="161"/>
      <c r="G45" s="161"/>
      <c r="H45" s="161"/>
      <c r="I45" s="161"/>
      <c r="J45" s="161"/>
    </row>
    <row r="46" spans="2:10" x14ac:dyDescent="0.25">
      <c r="B46" s="160"/>
      <c r="C46" s="161"/>
      <c r="D46" s="161"/>
      <c r="E46" s="161"/>
      <c r="F46" s="161"/>
      <c r="G46" s="161"/>
      <c r="H46" s="161"/>
      <c r="I46" s="161"/>
      <c r="J46" s="161"/>
    </row>
    <row r="47" spans="2:10" x14ac:dyDescent="0.25">
      <c r="B47" s="160"/>
      <c r="C47" s="161"/>
      <c r="D47" s="161"/>
      <c r="E47" s="161"/>
      <c r="F47" s="161"/>
      <c r="G47" s="161"/>
      <c r="H47" s="161"/>
      <c r="I47" s="161"/>
      <c r="J47" s="161"/>
    </row>
  </sheetData>
  <mergeCells count="7">
    <mergeCell ref="B2:H2"/>
    <mergeCell ref="B3:H3"/>
    <mergeCell ref="B4:H4"/>
    <mergeCell ref="B5:H5"/>
    <mergeCell ref="B6:B7"/>
    <mergeCell ref="C6:G6"/>
    <mergeCell ref="H6:H7"/>
  </mergeCells>
  <pageMargins left="0.69" right="0.15748031496062992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16</vt:i4>
      </vt:variant>
    </vt:vector>
  </HeadingPairs>
  <TitlesOfParts>
    <vt:vector size="26" baseType="lpstr">
      <vt:lpstr>ANEXO I-F1 ESFD</vt:lpstr>
      <vt:lpstr>F-2 InfAnaDeudaPubOP</vt:lpstr>
      <vt:lpstr>F-3 InfAnaObligDifFinan</vt:lpstr>
      <vt:lpstr>F-4 BALANCE PRESUP</vt:lpstr>
      <vt:lpstr>F-5 EA DE INGRESOS DETALLADA</vt:lpstr>
      <vt:lpstr>F-6a  EAEPED-COG </vt:lpstr>
      <vt:lpstr>F-6b EAEPED-CA</vt:lpstr>
      <vt:lpstr>F-6C EAEPED-CF</vt:lpstr>
      <vt:lpstr>F-6d EAEPED-CSPC</vt:lpstr>
      <vt:lpstr>F-7 Y F-8 PI, PE, RI, RE, IEA</vt:lpstr>
      <vt:lpstr>'ANEXO I-F1 ESFD'!Área_de_impresión</vt:lpstr>
      <vt:lpstr>'F-2 InfAnaDeudaPubOP'!Área_de_impresión</vt:lpstr>
      <vt:lpstr>'F-4 BALANCE PRESUP'!Área_de_impresión</vt:lpstr>
      <vt:lpstr>'F-5 EA DE INGRESOS DETALLADA'!Área_de_impresión</vt:lpstr>
      <vt:lpstr>'F-6a  EAEPED-COG '!Área_de_impresión</vt:lpstr>
      <vt:lpstr>'F-6b EAEPED-CA'!Área_de_impresión</vt:lpstr>
      <vt:lpstr>'F-6d EAEPED-CSPC'!Área_de_impresión</vt:lpstr>
      <vt:lpstr>'ANEXO I-F1 ESFD'!Títulos_a_imprimir</vt:lpstr>
      <vt:lpstr>'F-2 InfAnaDeudaPubOP'!Títulos_a_imprimir</vt:lpstr>
      <vt:lpstr>'F-3 InfAnaObligDifFinan'!Títulos_a_imprimir</vt:lpstr>
      <vt:lpstr>'F-4 BALANCE PRESUP'!Títulos_a_imprimir</vt:lpstr>
      <vt:lpstr>'F-5 EA DE INGRESOS DETALLADA'!Títulos_a_imprimir</vt:lpstr>
      <vt:lpstr>'F-6a  EAEPED-COG '!Títulos_a_imprimir</vt:lpstr>
      <vt:lpstr>'F-6b EAEPED-CA'!Títulos_a_imprimir</vt:lpstr>
      <vt:lpstr>'F-6C EAEPED-CF'!Títulos_a_imprimir</vt:lpstr>
      <vt:lpstr>'F-6d EAEPED-CSPC'!Títulos_a_imprimir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Ramon Acosta Ramayo</cp:lastModifiedBy>
  <cp:lastPrinted>2019-01-30T00:52:12Z</cp:lastPrinted>
  <dcterms:created xsi:type="dcterms:W3CDTF">2016-10-13T16:57:53Z</dcterms:created>
  <dcterms:modified xsi:type="dcterms:W3CDTF">2019-04-01T18:12:03Z</dcterms:modified>
</cp:coreProperties>
</file>