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FINANZAS\Desktop\"/>
    </mc:Choice>
  </mc:AlternateContent>
  <xr:revisionPtr revIDLastSave="0" documentId="13_ncr:40009_{52725C7D-0F75-4BFC-B01B-A432C613EF25}" xr6:coauthVersionLast="36" xr6:coauthVersionMax="36" xr10:uidLastSave="{00000000-0000-0000-0000-000000000000}"/>
  <bookViews>
    <workbookView xWindow="32760" yWindow="32760" windowWidth="28800" windowHeight="12432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F1_ESF!$2:$5</definedName>
  </definedNames>
  <calcPr calcId="191029" fullCalcOnLoad="1"/>
</workbook>
</file>

<file path=xl/calcChain.xml><?xml version="1.0" encoding="utf-8"?>
<calcChain xmlns="http://schemas.openxmlformats.org/spreadsheetml/2006/main">
  <c r="D30" i="9" l="1"/>
  <c r="G30" i="9" s="1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D24" i="9"/>
  <c r="D23" i="9" s="1"/>
  <c r="G23" i="9" s="1"/>
  <c r="F23" i="9"/>
  <c r="F20" i="9" s="1"/>
  <c r="F31" i="9" s="1"/>
  <c r="E23" i="9"/>
  <c r="C23" i="9"/>
  <c r="C20" i="9" s="1"/>
  <c r="B23" i="9"/>
  <c r="B20" i="9" s="1"/>
  <c r="D22" i="9"/>
  <c r="G22" i="9" s="1"/>
  <c r="D21" i="9"/>
  <c r="G21" i="9" s="1"/>
  <c r="E20" i="9"/>
  <c r="D18" i="9"/>
  <c r="G18" i="9" s="1"/>
  <c r="D17" i="9"/>
  <c r="G17" i="9" s="1"/>
  <c r="D16" i="9"/>
  <c r="G16" i="9" s="1"/>
  <c r="F15" i="9"/>
  <c r="E15" i="9"/>
  <c r="D15" i="9"/>
  <c r="G15" i="9" s="1"/>
  <c r="C15" i="9"/>
  <c r="B15" i="9"/>
  <c r="D14" i="9"/>
  <c r="G14" i="9" s="1"/>
  <c r="D13" i="9"/>
  <c r="G13" i="9" s="1"/>
  <c r="D12" i="9"/>
  <c r="G12" i="9" s="1"/>
  <c r="F11" i="9"/>
  <c r="E11" i="9"/>
  <c r="E8" i="9" s="1"/>
  <c r="E31" i="9" s="1"/>
  <c r="C11" i="9"/>
  <c r="B11" i="9"/>
  <c r="D10" i="9"/>
  <c r="G10" i="9" s="1"/>
  <c r="D9" i="9"/>
  <c r="G9" i="9" s="1"/>
  <c r="F8" i="9"/>
  <c r="C8" i="9"/>
  <c r="B8" i="9"/>
  <c r="D84" i="8"/>
  <c r="D80" i="8" s="1"/>
  <c r="G80" i="8" s="1"/>
  <c r="G83" i="8"/>
  <c r="D83" i="8"/>
  <c r="D82" i="8"/>
  <c r="G82" i="8" s="1"/>
  <c r="G81" i="8"/>
  <c r="D81" i="8"/>
  <c r="F80" i="8"/>
  <c r="E80" i="8"/>
  <c r="C80" i="8"/>
  <c r="B80" i="8"/>
  <c r="G78" i="8"/>
  <c r="D78" i="8"/>
  <c r="D77" i="8"/>
  <c r="G77" i="8" s="1"/>
  <c r="G76" i="8"/>
  <c r="D76" i="8"/>
  <c r="D75" i="8"/>
  <c r="G75" i="8" s="1"/>
  <c r="G74" i="8"/>
  <c r="D74" i="8"/>
  <c r="D73" i="8"/>
  <c r="D69" i="8" s="1"/>
  <c r="G69" i="8" s="1"/>
  <c r="G72" i="8"/>
  <c r="D72" i="8"/>
  <c r="D71" i="8"/>
  <c r="G71" i="8" s="1"/>
  <c r="G70" i="8"/>
  <c r="D70" i="8"/>
  <c r="F69" i="8"/>
  <c r="E69" i="8"/>
  <c r="C69" i="8"/>
  <c r="B69" i="8"/>
  <c r="G66" i="8"/>
  <c r="D66" i="8"/>
  <c r="D65" i="8"/>
  <c r="G65" i="8" s="1"/>
  <c r="G64" i="8"/>
  <c r="D64" i="8"/>
  <c r="D63" i="8"/>
  <c r="G63" i="8" s="1"/>
  <c r="G62" i="8"/>
  <c r="D62" i="8"/>
  <c r="D61" i="8"/>
  <c r="G61" i="8" s="1"/>
  <c r="G60" i="8"/>
  <c r="D60" i="8"/>
  <c r="D59" i="8" s="1"/>
  <c r="G59" i="8" s="1"/>
  <c r="F59" i="8"/>
  <c r="E59" i="8"/>
  <c r="C59" i="8"/>
  <c r="B59" i="8"/>
  <c r="B48" i="8" s="1"/>
  <c r="G57" i="8"/>
  <c r="D57" i="8"/>
  <c r="D56" i="8"/>
  <c r="G56" i="8" s="1"/>
  <c r="G55" i="8"/>
  <c r="D55" i="8"/>
  <c r="D54" i="8"/>
  <c r="G54" i="8" s="1"/>
  <c r="G53" i="8"/>
  <c r="D53" i="8"/>
  <c r="D52" i="8"/>
  <c r="G52" i="8" s="1"/>
  <c r="G51" i="8"/>
  <c r="D51" i="8"/>
  <c r="D50" i="8"/>
  <c r="D49" i="8" s="1"/>
  <c r="F49" i="8"/>
  <c r="E49" i="8"/>
  <c r="C49" i="8"/>
  <c r="C48" i="8" s="1"/>
  <c r="B49" i="8"/>
  <c r="F48" i="8"/>
  <c r="E48" i="8"/>
  <c r="G46" i="8"/>
  <c r="D46" i="8"/>
  <c r="D45" i="8"/>
  <c r="G45" i="8" s="1"/>
  <c r="G44" i="8"/>
  <c r="D44" i="8"/>
  <c r="D43" i="8"/>
  <c r="G43" i="8" s="1"/>
  <c r="F42" i="8"/>
  <c r="E42" i="8"/>
  <c r="D42" i="8"/>
  <c r="G42" i="8" s="1"/>
  <c r="C42" i="8"/>
  <c r="B42" i="8"/>
  <c r="D40" i="8"/>
  <c r="G40" i="8" s="1"/>
  <c r="G39" i="8"/>
  <c r="D39" i="8"/>
  <c r="D38" i="8"/>
  <c r="G38" i="8" s="1"/>
  <c r="G37" i="8"/>
  <c r="D37" i="8"/>
  <c r="D36" i="8"/>
  <c r="G36" i="8" s="1"/>
  <c r="G35" i="8"/>
  <c r="D35" i="8"/>
  <c r="D34" i="8"/>
  <c r="D31" i="8" s="1"/>
  <c r="G31" i="8" s="1"/>
  <c r="G33" i="8"/>
  <c r="D33" i="8"/>
  <c r="D32" i="8"/>
  <c r="G32" i="8" s="1"/>
  <c r="F31" i="8"/>
  <c r="E31" i="8"/>
  <c r="C31" i="8"/>
  <c r="B31" i="8"/>
  <c r="D29" i="8"/>
  <c r="G29" i="8" s="1"/>
  <c r="G28" i="8"/>
  <c r="D28" i="8"/>
  <c r="D27" i="8"/>
  <c r="G27" i="8" s="1"/>
  <c r="G26" i="8"/>
  <c r="D26" i="8"/>
  <c r="D25" i="8"/>
  <c r="G25" i="8" s="1"/>
  <c r="G24" i="8"/>
  <c r="D24" i="8"/>
  <c r="D23" i="8"/>
  <c r="D22" i="8" s="1"/>
  <c r="G22" i="8" s="1"/>
  <c r="F22" i="8"/>
  <c r="E22" i="8"/>
  <c r="C22" i="8"/>
  <c r="B22" i="8"/>
  <c r="D20" i="8"/>
  <c r="G20" i="8" s="1"/>
  <c r="G19" i="8"/>
  <c r="D19" i="8"/>
  <c r="D18" i="8"/>
  <c r="G18" i="8" s="1"/>
  <c r="G17" i="8"/>
  <c r="D17" i="8"/>
  <c r="D16" i="8"/>
  <c r="D12" i="8" s="1"/>
  <c r="G15" i="8"/>
  <c r="D15" i="8"/>
  <c r="D14" i="8"/>
  <c r="G14" i="8" s="1"/>
  <c r="G13" i="8"/>
  <c r="D13" i="8"/>
  <c r="F12" i="8"/>
  <c r="F11" i="8" s="1"/>
  <c r="F86" i="8" s="1"/>
  <c r="E12" i="8"/>
  <c r="E11" i="8" s="1"/>
  <c r="E86" i="8" s="1"/>
  <c r="C12" i="8"/>
  <c r="B12" i="8"/>
  <c r="C11" i="8"/>
  <c r="B11" i="8"/>
  <c r="B86" i="8" s="1"/>
  <c r="E48" i="7"/>
  <c r="H48" i="7" s="1"/>
  <c r="E47" i="7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E33" i="7"/>
  <c r="H33" i="7" s="1"/>
  <c r="E32" i="7"/>
  <c r="E29" i="7" s="1"/>
  <c r="E31" i="7"/>
  <c r="H31" i="7" s="1"/>
  <c r="E30" i="7"/>
  <c r="H30" i="7" s="1"/>
  <c r="G29" i="7"/>
  <c r="F29" i="7"/>
  <c r="D29" i="7"/>
  <c r="C29" i="7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E9" i="7" s="1"/>
  <c r="G9" i="7"/>
  <c r="G50" i="7" s="1"/>
  <c r="F9" i="7"/>
  <c r="F50" i="7" s="1"/>
  <c r="D9" i="7"/>
  <c r="D50" i="7" s="1"/>
  <c r="C9" i="7"/>
  <c r="C50" i="7" s="1"/>
  <c r="F158" i="6"/>
  <c r="I158" i="6" s="1"/>
  <c r="F157" i="6"/>
  <c r="I157" i="6" s="1"/>
  <c r="I156" i="6"/>
  <c r="F156" i="6"/>
  <c r="F155" i="6"/>
  <c r="I155" i="6" s="1"/>
  <c r="F154" i="6"/>
  <c r="I154" i="6" s="1"/>
  <c r="F153" i="6"/>
  <c r="I153" i="6" s="1"/>
  <c r="I152" i="6"/>
  <c r="F152" i="6"/>
  <c r="H151" i="6"/>
  <c r="G151" i="6"/>
  <c r="F151" i="6"/>
  <c r="I151" i="6" s="1"/>
  <c r="E151" i="6"/>
  <c r="D151" i="6"/>
  <c r="I150" i="6"/>
  <c r="F150" i="6"/>
  <c r="F149" i="6"/>
  <c r="I149" i="6" s="1"/>
  <c r="F148" i="6"/>
  <c r="F147" i="6" s="1"/>
  <c r="I147" i="6" s="1"/>
  <c r="H147" i="6"/>
  <c r="G147" i="6"/>
  <c r="E147" i="6"/>
  <c r="D147" i="6"/>
  <c r="F146" i="6"/>
  <c r="I146" i="6" s="1"/>
  <c r="F145" i="6"/>
  <c r="I145" i="6" s="1"/>
  <c r="I144" i="6"/>
  <c r="F144" i="6"/>
  <c r="F143" i="6"/>
  <c r="I143" i="6" s="1"/>
  <c r="F142" i="6"/>
  <c r="I142" i="6" s="1"/>
  <c r="F141" i="6"/>
  <c r="I141" i="6" s="1"/>
  <c r="I140" i="6"/>
  <c r="F140" i="6"/>
  <c r="F139" i="6"/>
  <c r="F138" i="6" s="1"/>
  <c r="I138" i="6" s="1"/>
  <c r="H138" i="6"/>
  <c r="G138" i="6"/>
  <c r="E138" i="6"/>
  <c r="D138" i="6"/>
  <c r="F137" i="6"/>
  <c r="I137" i="6" s="1"/>
  <c r="F136" i="6"/>
  <c r="F134" i="6" s="1"/>
  <c r="I134" i="6" s="1"/>
  <c r="F135" i="6"/>
  <c r="I135" i="6" s="1"/>
  <c r="H134" i="6"/>
  <c r="G134" i="6"/>
  <c r="E134" i="6"/>
  <c r="D134" i="6"/>
  <c r="F133" i="6"/>
  <c r="I133" i="6" s="1"/>
  <c r="I132" i="6"/>
  <c r="F132" i="6"/>
  <c r="F131" i="6"/>
  <c r="I131" i="6" s="1"/>
  <c r="F130" i="6"/>
  <c r="I130" i="6" s="1"/>
  <c r="F129" i="6"/>
  <c r="I129" i="6" s="1"/>
  <c r="I128" i="6"/>
  <c r="F128" i="6"/>
  <c r="F127" i="6"/>
  <c r="I127" i="6" s="1"/>
  <c r="F126" i="6"/>
  <c r="F124" i="6" s="1"/>
  <c r="I124" i="6" s="1"/>
  <c r="F125" i="6"/>
  <c r="I125" i="6" s="1"/>
  <c r="H124" i="6"/>
  <c r="G124" i="6"/>
  <c r="E124" i="6"/>
  <c r="D124" i="6"/>
  <c r="F123" i="6"/>
  <c r="I123" i="6" s="1"/>
  <c r="I122" i="6"/>
  <c r="F122" i="6"/>
  <c r="F121" i="6"/>
  <c r="I121" i="6" s="1"/>
  <c r="F120" i="6"/>
  <c r="I120" i="6" s="1"/>
  <c r="F119" i="6"/>
  <c r="I119" i="6" s="1"/>
  <c r="I118" i="6"/>
  <c r="F118" i="6"/>
  <c r="F117" i="6"/>
  <c r="I117" i="6" s="1"/>
  <c r="F116" i="6"/>
  <c r="F114" i="6" s="1"/>
  <c r="I114" i="6" s="1"/>
  <c r="F115" i="6"/>
  <c r="I115" i="6" s="1"/>
  <c r="H114" i="6"/>
  <c r="G114" i="6"/>
  <c r="E114" i="6"/>
  <c r="D114" i="6"/>
  <c r="F113" i="6"/>
  <c r="I113" i="6" s="1"/>
  <c r="I112" i="6"/>
  <c r="F112" i="6"/>
  <c r="F111" i="6"/>
  <c r="I111" i="6" s="1"/>
  <c r="F110" i="6"/>
  <c r="I110" i="6" s="1"/>
  <c r="F109" i="6"/>
  <c r="I109" i="6" s="1"/>
  <c r="I108" i="6"/>
  <c r="F108" i="6"/>
  <c r="F107" i="6"/>
  <c r="I107" i="6" s="1"/>
  <c r="F106" i="6"/>
  <c r="F104" i="6" s="1"/>
  <c r="I104" i="6" s="1"/>
  <c r="F105" i="6"/>
  <c r="I105" i="6" s="1"/>
  <c r="H104" i="6"/>
  <c r="G104" i="6"/>
  <c r="E104" i="6"/>
  <c r="D104" i="6"/>
  <c r="D85" i="6" s="1"/>
  <c r="F103" i="6"/>
  <c r="I103" i="6" s="1"/>
  <c r="I102" i="6"/>
  <c r="F102" i="6"/>
  <c r="F101" i="6"/>
  <c r="I101" i="6" s="1"/>
  <c r="F100" i="6"/>
  <c r="I100" i="6" s="1"/>
  <c r="F99" i="6"/>
  <c r="I99" i="6" s="1"/>
  <c r="I98" i="6"/>
  <c r="F98" i="6"/>
  <c r="F97" i="6"/>
  <c r="I97" i="6" s="1"/>
  <c r="F96" i="6"/>
  <c r="F94" i="6" s="1"/>
  <c r="I94" i="6" s="1"/>
  <c r="F95" i="6"/>
  <c r="I95" i="6" s="1"/>
  <c r="H94" i="6"/>
  <c r="G94" i="6"/>
  <c r="E94" i="6"/>
  <c r="D94" i="6"/>
  <c r="F93" i="6"/>
  <c r="I93" i="6" s="1"/>
  <c r="I92" i="6"/>
  <c r="F92" i="6"/>
  <c r="F91" i="6"/>
  <c r="I91" i="6" s="1"/>
  <c r="F90" i="6"/>
  <c r="I90" i="6" s="1"/>
  <c r="F89" i="6"/>
  <c r="I89" i="6" s="1"/>
  <c r="I88" i="6"/>
  <c r="F88" i="6"/>
  <c r="F87" i="6"/>
  <c r="F86" i="6" s="1"/>
  <c r="H86" i="6"/>
  <c r="H85" i="6" s="1"/>
  <c r="G86" i="6"/>
  <c r="G85" i="6" s="1"/>
  <c r="E86" i="6"/>
  <c r="E85" i="6" s="1"/>
  <c r="D86" i="6"/>
  <c r="I83" i="6"/>
  <c r="F83" i="6"/>
  <c r="F82" i="6"/>
  <c r="I82" i="6" s="1"/>
  <c r="F81" i="6"/>
  <c r="I81" i="6" s="1"/>
  <c r="F80" i="6"/>
  <c r="I80" i="6" s="1"/>
  <c r="I79" i="6"/>
  <c r="F79" i="6"/>
  <c r="F78" i="6"/>
  <c r="I78" i="6" s="1"/>
  <c r="F77" i="6"/>
  <c r="F76" i="6" s="1"/>
  <c r="I76" i="6" s="1"/>
  <c r="H76" i="6"/>
  <c r="G76" i="6"/>
  <c r="E76" i="6"/>
  <c r="D76" i="6"/>
  <c r="F75" i="6"/>
  <c r="I75" i="6" s="1"/>
  <c r="F74" i="6"/>
  <c r="I74" i="6" s="1"/>
  <c r="I73" i="6"/>
  <c r="F73" i="6"/>
  <c r="H72" i="6"/>
  <c r="G72" i="6"/>
  <c r="F72" i="6"/>
  <c r="I72" i="6" s="1"/>
  <c r="E72" i="6"/>
  <c r="D72" i="6"/>
  <c r="I71" i="6"/>
  <c r="F71" i="6"/>
  <c r="F70" i="6"/>
  <c r="I70" i="6" s="1"/>
  <c r="F69" i="6"/>
  <c r="I69" i="6" s="1"/>
  <c r="F68" i="6"/>
  <c r="I68" i="6" s="1"/>
  <c r="I67" i="6"/>
  <c r="F67" i="6"/>
  <c r="F66" i="6"/>
  <c r="I66" i="6" s="1"/>
  <c r="F65" i="6"/>
  <c r="F63" i="6" s="1"/>
  <c r="I63" i="6" s="1"/>
  <c r="F64" i="6"/>
  <c r="I64" i="6" s="1"/>
  <c r="H63" i="6"/>
  <c r="G63" i="6"/>
  <c r="E63" i="6"/>
  <c r="D63" i="6"/>
  <c r="F62" i="6"/>
  <c r="I62" i="6" s="1"/>
  <c r="I61" i="6"/>
  <c r="F61" i="6"/>
  <c r="F60" i="6"/>
  <c r="F59" i="6" s="1"/>
  <c r="I59" i="6" s="1"/>
  <c r="H59" i="6"/>
  <c r="G59" i="6"/>
  <c r="E59" i="6"/>
  <c r="D59" i="6"/>
  <c r="F58" i="6"/>
  <c r="I58" i="6" s="1"/>
  <c r="F57" i="6"/>
  <c r="I57" i="6" s="1"/>
  <c r="F56" i="6"/>
  <c r="I56" i="6" s="1"/>
  <c r="I55" i="6"/>
  <c r="F55" i="6"/>
  <c r="F54" i="6"/>
  <c r="I54" i="6" s="1"/>
  <c r="F53" i="6"/>
  <c r="F49" i="6" s="1"/>
  <c r="F52" i="6"/>
  <c r="I52" i="6" s="1"/>
  <c r="I51" i="6"/>
  <c r="F51" i="6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I45" i="6"/>
  <c r="F45" i="6"/>
  <c r="F44" i="6"/>
  <c r="I44" i="6" s="1"/>
  <c r="F43" i="6"/>
  <c r="F39" i="6" s="1"/>
  <c r="F42" i="6"/>
  <c r="I42" i="6" s="1"/>
  <c r="I41" i="6"/>
  <c r="F41" i="6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I35" i="6"/>
  <c r="F35" i="6"/>
  <c r="F34" i="6"/>
  <c r="I34" i="6" s="1"/>
  <c r="F33" i="6"/>
  <c r="I33" i="6" s="1"/>
  <c r="F32" i="6"/>
  <c r="I32" i="6" s="1"/>
  <c r="I31" i="6"/>
  <c r="F31" i="6"/>
  <c r="F30" i="6"/>
  <c r="F29" i="6" s="1"/>
  <c r="H29" i="6"/>
  <c r="G29" i="6"/>
  <c r="E29" i="6"/>
  <c r="D29" i="6"/>
  <c r="F28" i="6"/>
  <c r="I28" i="6" s="1"/>
  <c r="F27" i="6"/>
  <c r="I27" i="6" s="1"/>
  <c r="F26" i="6"/>
  <c r="I26" i="6" s="1"/>
  <c r="I25" i="6"/>
  <c r="F25" i="6"/>
  <c r="F24" i="6"/>
  <c r="I24" i="6" s="1"/>
  <c r="F23" i="6"/>
  <c r="F19" i="6" s="1"/>
  <c r="F22" i="6"/>
  <c r="I22" i="6" s="1"/>
  <c r="I21" i="6"/>
  <c r="F21" i="6"/>
  <c r="F20" i="6"/>
  <c r="I20" i="6" s="1"/>
  <c r="H19" i="6"/>
  <c r="H10" i="6" s="1"/>
  <c r="H160" i="6" s="1"/>
  <c r="G19" i="6"/>
  <c r="E19" i="6"/>
  <c r="E10" i="6" s="1"/>
  <c r="E160" i="6" s="1"/>
  <c r="D19" i="6"/>
  <c r="F18" i="6"/>
  <c r="I18" i="6" s="1"/>
  <c r="F17" i="6"/>
  <c r="I17" i="6" s="1"/>
  <c r="F16" i="6"/>
  <c r="I16" i="6" s="1"/>
  <c r="I15" i="6"/>
  <c r="F15" i="6"/>
  <c r="F14" i="6"/>
  <c r="I14" i="6" s="1"/>
  <c r="F13" i="6"/>
  <c r="I13" i="6" s="1"/>
  <c r="F12" i="6"/>
  <c r="I12" i="6" s="1"/>
  <c r="H11" i="6"/>
  <c r="G11" i="6"/>
  <c r="E11" i="6"/>
  <c r="D11" i="6"/>
  <c r="D10" i="6" s="1"/>
  <c r="D160" i="6" s="1"/>
  <c r="G10" i="6"/>
  <c r="F76" i="5"/>
  <c r="E76" i="5"/>
  <c r="C76" i="5"/>
  <c r="B76" i="5"/>
  <c r="G75" i="5"/>
  <c r="D75" i="5"/>
  <c r="G74" i="5"/>
  <c r="G76" i="5" s="1"/>
  <c r="D74" i="5"/>
  <c r="D76" i="5" s="1"/>
  <c r="G69" i="5"/>
  <c r="G68" i="5" s="1"/>
  <c r="D69" i="5"/>
  <c r="D68" i="5" s="1"/>
  <c r="F68" i="5"/>
  <c r="E68" i="5"/>
  <c r="C68" i="5"/>
  <c r="B68" i="5"/>
  <c r="G64" i="5"/>
  <c r="D64" i="5"/>
  <c r="G63" i="5"/>
  <c r="D63" i="5"/>
  <c r="G62" i="5"/>
  <c r="D62" i="5"/>
  <c r="G61" i="5"/>
  <c r="D61" i="5"/>
  <c r="G60" i="5"/>
  <c r="F60" i="5"/>
  <c r="E60" i="5"/>
  <c r="D60" i="5"/>
  <c r="C60" i="5"/>
  <c r="B60" i="5"/>
  <c r="G59" i="5"/>
  <c r="D59" i="5"/>
  <c r="G58" i="5"/>
  <c r="D58" i="5"/>
  <c r="D55" i="5" s="1"/>
  <c r="G57" i="5"/>
  <c r="D57" i="5"/>
  <c r="G56" i="5"/>
  <c r="G55" i="5" s="1"/>
  <c r="D56" i="5"/>
  <c r="F55" i="5"/>
  <c r="F66" i="5" s="1"/>
  <c r="E55" i="5"/>
  <c r="C55" i="5"/>
  <c r="B55" i="5"/>
  <c r="G54" i="5"/>
  <c r="D54" i="5"/>
  <c r="G53" i="5"/>
  <c r="D53" i="5"/>
  <c r="G52" i="5"/>
  <c r="D52" i="5"/>
  <c r="G51" i="5"/>
  <c r="D51" i="5"/>
  <c r="G50" i="5"/>
  <c r="D50" i="5"/>
  <c r="G49" i="5"/>
  <c r="D49" i="5"/>
  <c r="G48" i="5"/>
  <c r="G46" i="5" s="1"/>
  <c r="D48" i="5"/>
  <c r="G47" i="5"/>
  <c r="D47" i="5"/>
  <c r="D46" i="5" s="1"/>
  <c r="D66" i="5" s="1"/>
  <c r="F46" i="5"/>
  <c r="E46" i="5"/>
  <c r="E66" i="5" s="1"/>
  <c r="C46" i="5"/>
  <c r="C66" i="5" s="1"/>
  <c r="B46" i="5"/>
  <c r="B66" i="5" s="1"/>
  <c r="G39" i="5"/>
  <c r="D39" i="5"/>
  <c r="G38" i="5"/>
  <c r="D38" i="5"/>
  <c r="D37" i="5" s="1"/>
  <c r="G37" i="5"/>
  <c r="F37" i="5"/>
  <c r="E37" i="5"/>
  <c r="C37" i="5"/>
  <c r="B37" i="5"/>
  <c r="G36" i="5"/>
  <c r="D36" i="5"/>
  <c r="D35" i="5" s="1"/>
  <c r="G35" i="5"/>
  <c r="F35" i="5"/>
  <c r="E35" i="5"/>
  <c r="C35" i="5"/>
  <c r="B35" i="5"/>
  <c r="G34" i="5"/>
  <c r="D34" i="5"/>
  <c r="G33" i="5"/>
  <c r="D33" i="5"/>
  <c r="G32" i="5"/>
  <c r="D32" i="5"/>
  <c r="G31" i="5"/>
  <c r="D31" i="5"/>
  <c r="D28" i="5" s="1"/>
  <c r="G30" i="5"/>
  <c r="D30" i="5"/>
  <c r="G29" i="5"/>
  <c r="G28" i="5" s="1"/>
  <c r="D29" i="5"/>
  <c r="F28" i="5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G16" i="5" s="1"/>
  <c r="D17" i="5"/>
  <c r="D16" i="5" s="1"/>
  <c r="F16" i="5"/>
  <c r="F41" i="5" s="1"/>
  <c r="F71" i="5" s="1"/>
  <c r="E16" i="5"/>
  <c r="E41" i="5" s="1"/>
  <c r="C16" i="5"/>
  <c r="C41" i="5" s="1"/>
  <c r="B16" i="5"/>
  <c r="B41" i="5" s="1"/>
  <c r="B71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D9" i="5"/>
  <c r="E81" i="4"/>
  <c r="D81" i="4"/>
  <c r="E79" i="4"/>
  <c r="D79" i="4"/>
  <c r="C79" i="4"/>
  <c r="E77" i="4"/>
  <c r="D77" i="4"/>
  <c r="C77" i="4"/>
  <c r="E76" i="4"/>
  <c r="E75" i="4" s="1"/>
  <c r="D76" i="4"/>
  <c r="D75" i="4" s="1"/>
  <c r="D83" i="4" s="1"/>
  <c r="D85" i="4" s="1"/>
  <c r="C76" i="4"/>
  <c r="C75" i="4" s="1"/>
  <c r="E73" i="4"/>
  <c r="D73" i="4"/>
  <c r="C73" i="4"/>
  <c r="C65" i="4"/>
  <c r="C67" i="4" s="1"/>
  <c r="E63" i="4"/>
  <c r="D63" i="4"/>
  <c r="E61" i="4"/>
  <c r="D61" i="4"/>
  <c r="C61" i="4"/>
  <c r="E59" i="4"/>
  <c r="D59" i="4"/>
  <c r="C59" i="4"/>
  <c r="E58" i="4"/>
  <c r="D58" i="4"/>
  <c r="C58" i="4"/>
  <c r="E57" i="4"/>
  <c r="D57" i="4"/>
  <c r="C57" i="4"/>
  <c r="E55" i="4"/>
  <c r="E65" i="4" s="1"/>
  <c r="E67" i="4" s="1"/>
  <c r="D55" i="4"/>
  <c r="D65" i="4" s="1"/>
  <c r="D67" i="4" s="1"/>
  <c r="C55" i="4"/>
  <c r="D48" i="4"/>
  <c r="D12" i="4" s="1"/>
  <c r="D9" i="4" s="1"/>
  <c r="D22" i="4" s="1"/>
  <c r="D24" i="4" s="1"/>
  <c r="D26" i="4" s="1"/>
  <c r="D35" i="4" s="1"/>
  <c r="C48" i="4"/>
  <c r="C12" i="4" s="1"/>
  <c r="C9" i="4" s="1"/>
  <c r="C22" i="4" s="1"/>
  <c r="C24" i="4" s="1"/>
  <c r="C26" i="4" s="1"/>
  <c r="C35" i="4" s="1"/>
  <c r="E44" i="4"/>
  <c r="D44" i="4"/>
  <c r="C44" i="4"/>
  <c r="E41" i="4"/>
  <c r="E48" i="4" s="1"/>
  <c r="E12" i="4" s="1"/>
  <c r="E9" i="4" s="1"/>
  <c r="E22" i="4" s="1"/>
  <c r="E24" i="4" s="1"/>
  <c r="E26" i="4" s="1"/>
  <c r="E35" i="4" s="1"/>
  <c r="D41" i="4"/>
  <c r="C41" i="4"/>
  <c r="E31" i="4"/>
  <c r="D31" i="4"/>
  <c r="C31" i="4"/>
  <c r="E18" i="4"/>
  <c r="D18" i="4"/>
  <c r="C18" i="4"/>
  <c r="E14" i="4"/>
  <c r="D14" i="4"/>
  <c r="C14" i="4"/>
  <c r="K21" i="3"/>
  <c r="H21" i="3"/>
  <c r="G21" i="3"/>
  <c r="D21" i="3"/>
  <c r="C21" i="3"/>
  <c r="L20" i="3"/>
  <c r="L19" i="3"/>
  <c r="L18" i="3"/>
  <c r="L17" i="3"/>
  <c r="L15" i="3" s="1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K9" i="3"/>
  <c r="J9" i="3"/>
  <c r="J21" i="3" s="1"/>
  <c r="I9" i="3"/>
  <c r="I21" i="3" s="1"/>
  <c r="H9" i="3"/>
  <c r="G9" i="3"/>
  <c r="F9" i="3"/>
  <c r="F21" i="3" s="1"/>
  <c r="E9" i="3"/>
  <c r="E21" i="3" s="1"/>
  <c r="D9" i="3"/>
  <c r="C9" i="3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G21" i="2" s="1"/>
  <c r="I21" i="2"/>
  <c r="H21" i="2"/>
  <c r="F21" i="2"/>
  <c r="E21" i="2"/>
  <c r="D21" i="2"/>
  <c r="C21" i="2"/>
  <c r="E19" i="2"/>
  <c r="I13" i="2"/>
  <c r="H13" i="2"/>
  <c r="G13" i="2"/>
  <c r="F13" i="2"/>
  <c r="E13" i="2"/>
  <c r="D13" i="2"/>
  <c r="C13" i="2"/>
  <c r="I9" i="2"/>
  <c r="I8" i="2" s="1"/>
  <c r="I19" i="2" s="1"/>
  <c r="H9" i="2"/>
  <c r="H8" i="2" s="1"/>
  <c r="H19" i="2" s="1"/>
  <c r="G9" i="2"/>
  <c r="F9" i="2"/>
  <c r="E9" i="2"/>
  <c r="D9" i="2"/>
  <c r="D8" i="2" s="1"/>
  <c r="D19" i="2" s="1"/>
  <c r="C9" i="2"/>
  <c r="C8" i="2" s="1"/>
  <c r="C19" i="2" s="1"/>
  <c r="G8" i="2"/>
  <c r="G19" i="2" s="1"/>
  <c r="F8" i="2"/>
  <c r="F19" i="2" s="1"/>
  <c r="E8" i="2"/>
  <c r="C38" i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/>
  <c r="F79" i="1"/>
  <c r="G47" i="1"/>
  <c r="G59" i="1"/>
  <c r="F47" i="1"/>
  <c r="F59" i="1"/>
  <c r="D47" i="1"/>
  <c r="D62" i="1"/>
  <c r="C47" i="1"/>
  <c r="C62" i="1"/>
  <c r="F81" i="1"/>
  <c r="G81" i="1"/>
  <c r="B31" i="9" l="1"/>
  <c r="C31" i="9"/>
  <c r="D27" i="9"/>
  <c r="G27" i="9" s="1"/>
  <c r="G24" i="9"/>
  <c r="D11" i="9"/>
  <c r="G11" i="9" s="1"/>
  <c r="D20" i="9"/>
  <c r="G20" i="9" s="1"/>
  <c r="C86" i="8"/>
  <c r="G49" i="8"/>
  <c r="D48" i="8"/>
  <c r="G48" i="8" s="1"/>
  <c r="G12" i="8"/>
  <c r="G11" i="8" s="1"/>
  <c r="G86" i="8" s="1"/>
  <c r="D11" i="8"/>
  <c r="D86" i="8" s="1"/>
  <c r="G16" i="8"/>
  <c r="G23" i="8"/>
  <c r="G34" i="8"/>
  <c r="G50" i="8"/>
  <c r="G73" i="8"/>
  <c r="G84" i="8"/>
  <c r="H29" i="7"/>
  <c r="E50" i="7"/>
  <c r="H10" i="7"/>
  <c r="H9" i="7" s="1"/>
  <c r="H32" i="7"/>
  <c r="I19" i="6"/>
  <c r="F85" i="6"/>
  <c r="I86" i="6"/>
  <c r="I85" i="6" s="1"/>
  <c r="I11" i="6"/>
  <c r="G160" i="6"/>
  <c r="I23" i="6"/>
  <c r="I43" i="6"/>
  <c r="I39" i="6" s="1"/>
  <c r="I53" i="6"/>
  <c r="I49" i="6" s="1"/>
  <c r="I65" i="6"/>
  <c r="I77" i="6"/>
  <c r="I96" i="6"/>
  <c r="I106" i="6"/>
  <c r="I116" i="6"/>
  <c r="I126" i="6"/>
  <c r="I136" i="6"/>
  <c r="I148" i="6"/>
  <c r="F11" i="6"/>
  <c r="F10" i="6" s="1"/>
  <c r="F160" i="6" s="1"/>
  <c r="I30" i="6"/>
  <c r="I29" i="6" s="1"/>
  <c r="I60" i="6"/>
  <c r="I87" i="6"/>
  <c r="I139" i="6"/>
  <c r="C71" i="5"/>
  <c r="G66" i="5"/>
  <c r="G71" i="5" s="1"/>
  <c r="D41" i="5"/>
  <c r="D71" i="5" s="1"/>
  <c r="E71" i="5"/>
  <c r="C83" i="4"/>
  <c r="C85" i="4" s="1"/>
  <c r="E83" i="4"/>
  <c r="E85" i="4" s="1"/>
  <c r="L21" i="3"/>
  <c r="D8" i="9" l="1"/>
  <c r="H50" i="7"/>
  <c r="I10" i="6"/>
  <c r="I160" i="6" s="1"/>
  <c r="G8" i="9" l="1"/>
  <c r="G31" i="9" s="1"/>
  <c r="D31" i="9"/>
</calcChain>
</file>

<file path=xl/sharedStrings.xml><?xml version="1.0" encoding="utf-8"?>
<sst xmlns="http://schemas.openxmlformats.org/spreadsheetml/2006/main" count="694" uniqueCount="470">
  <si>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</si>
  <si>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</si>
  <si>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</si>
  <si>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</si>
  <si>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</si>
  <si>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</si>
  <si>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</si>
  <si>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</si>
  <si>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</si>
  <si>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</si>
  <si>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</si>
  <si>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</si>
  <si>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</si>
  <si>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</si>
  <si>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</si>
  <si>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</si>
  <si>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</si>
  <si>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</si>
  <si>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</si>
  <si>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</si>
  <si>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</si>
  <si>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</si>
  <si>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</si>
  <si>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</si>
  <si>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</si>
  <si>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</si>
  <si>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</si>
  <si>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</si>
  <si>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</si>
  <si>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</si>
  <si>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</si>
  <si>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</si>
  <si>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</si>
  <si>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</si>
  <si>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</si>
  <si>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</si>
  <si>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</si>
  <si>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</si>
  <si>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</si>
  <si>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</si>
  <si>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</si>
  <si>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</si>
  <si>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</si>
  <si>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</si>
  <si>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</si>
  <si>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</si>
  <si>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</si>
  <si>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</si>
  <si>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</si>
  <si>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</si>
  <si>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</si>
  <si>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</si>
  <si>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</si>
  <si>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</si>
  <si>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</si>
  <si>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</si>
  <si>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</si>
  <si>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</si>
  <si>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</si>
  <si>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</si>
  <si>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</si>
  <si>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</si>
  <si>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</si>
  <si>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</si>
  <si>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</si>
  <si>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</si>
  <si>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</si>
  <si>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</si>
  <si>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</si>
  <si>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</si>
  <si>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</si>
  <si>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</si>
  <si>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</si>
  <si>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</si>
  <si>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</si>
  <si>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</si>
  <si>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</si>
  <si>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</si>
  <si>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</si>
  <si>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</si>
  <si>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</si>
  <si>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</si>
  <si>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</si>
  <si>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</si>
  <si>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</si>
  <si>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</si>
  <si>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</si>
  <si>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</si>
  <si>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</si>
  <si>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</si>
  <si>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</si>
  <si>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</si>
  <si>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</si>
  <si>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</si>
  <si>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</si>
  <si>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</si>
  <si>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</si>
  <si>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</si>
  <si>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</si>
  <si>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</si>
  <si>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</si>
  <si>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</si>
  <si>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</si>
  <si>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</si>
  <si>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</si>
  <si>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</si>
  <si>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</si>
  <si>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</si>
  <si>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</si>
  <si>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</si>
  <si>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</si>
  <si>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</si>
  <si>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</si>
  <si>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</si>
  <si>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</si>
  <si>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</si>
  <si>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</si>
  <si>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</si>
  <si>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</si>
  <si>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de la Educación para los Adultos (a)</t>
  </si>
  <si>
    <t>Al 31 de diciembre de 2022 y al 31 de Marzo de 2023 (b)</t>
  </si>
  <si>
    <t>2023 (d)</t>
  </si>
  <si>
    <t>31 de diciembre de 2022 (e)</t>
  </si>
  <si>
    <t>Estado de Situación Financiera Detallado - LDF F1</t>
  </si>
  <si>
    <t>Informe Analítico de la Deuda Pública y Otros Pasivos - LDF F2</t>
  </si>
  <si>
    <t>Del 1 de Enero al 31 de Marzo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</si>
  <si>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</si>
  <si>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</si>
  <si>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</si>
  <si>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</si>
  <si>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</si>
  <si>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</si>
  <si>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</si>
  <si>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</si>
  <si>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</si>
  <si>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</si>
  <si>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</si>
  <si>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</si>
  <si>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</si>
  <si>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</si>
  <si>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</si>
  <si>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</si>
  <si>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</si>
  <si>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</si>
  <si>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</si>
  <si>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</si>
  <si>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</si>
  <si>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</si>
  <si>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</si>
  <si>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</si>
  <si>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</si>
  <si>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</si>
  <si>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</si>
  <si>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</si>
  <si>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</si>
  <si>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</si>
  <si>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</si>
  <si>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</si>
  <si>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</si>
  <si>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</si>
  <si>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</si>
  <si>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</si>
  <si>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</si>
  <si>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</si>
  <si>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</si>
  <si>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</si>
  <si>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</si>
  <si>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</si>
  <si>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</si>
  <si>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</si>
  <si>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</si>
  <si>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</si>
  <si>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</si>
  <si>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</si>
  <si>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</si>
  <si>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 F3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</si>
  <si>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</si>
  <si>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</si>
  <si>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</si>
  <si>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</si>
  <si>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</si>
  <si>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</si>
  <si>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</si>
  <si>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</si>
  <si>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</si>
  <si>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</si>
  <si>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</si>
  <si>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</si>
  <si>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</si>
  <si>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</si>
  <si>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</si>
  <si>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</si>
  <si>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</si>
  <si>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</si>
  <si>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</si>
  <si>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</si>
  <si>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</si>
  <si>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</si>
  <si>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</si>
  <si>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</si>
  <si>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</si>
  <si>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</si>
  <si>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 F4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</si>
  <si>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</si>
  <si>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</si>
  <si>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</si>
  <si>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</si>
  <si>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</si>
  <si>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</si>
  <si>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</si>
  <si>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</si>
  <si>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</si>
  <si>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</si>
  <si>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</si>
  <si>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</si>
  <si>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</si>
  <si>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</si>
  <si>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</si>
  <si>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</si>
  <si>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</si>
  <si>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</si>
  <si>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</si>
  <si>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</si>
  <si>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</si>
  <si>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</si>
  <si>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</si>
  <si>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</si>
  <si>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</si>
  <si>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</si>
  <si>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</si>
  <si>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</si>
  <si>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</si>
  <si>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</si>
  <si>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</si>
  <si>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</si>
  <si>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</si>
  <si>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</si>
  <si>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</si>
  <si>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</si>
  <si>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</si>
  <si>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</si>
  <si>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</si>
  <si>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</si>
  <si>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</si>
  <si>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 F5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</si>
  <si>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</si>
  <si>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</si>
  <si>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</si>
  <si>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</si>
  <si>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</si>
  <si>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</si>
  <si>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</si>
  <si>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</si>
  <si>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</si>
  <si>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</si>
  <si>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</si>
  <si>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</si>
  <si>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</si>
  <si>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</si>
  <si>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</si>
  <si>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</si>
  <si>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</si>
  <si>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</si>
  <si>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</si>
  <si>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</si>
  <si>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</si>
  <si>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</si>
  <si>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</si>
  <si>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</si>
  <si>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</si>
  <si>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</si>
  <si>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</si>
  <si>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</si>
  <si>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</si>
  <si>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</si>
  <si>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</si>
  <si>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</si>
  <si>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</si>
  <si>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</si>
  <si>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</si>
  <si>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</si>
  <si>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</si>
  <si>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</si>
  <si>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</si>
  <si>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</si>
  <si>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</si>
  <si>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</si>
  <si>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</si>
  <si>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</si>
  <si>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</si>
  <si>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</si>
  <si>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</si>
  <si>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</si>
  <si>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</si>
  <si>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</si>
  <si>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</si>
  <si>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</si>
  <si>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</si>
  <si>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</si>
  <si>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</si>
  <si>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</si>
  <si>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</si>
  <si>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</si>
  <si>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</si>
  <si>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</si>
  <si>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</si>
  <si>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</si>
  <si>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</si>
  <si>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</si>
  <si>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</si>
  <si>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</si>
  <si>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</si>
  <si>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</si>
  <si>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 F6a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</si>
  <si>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</si>
  <si>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</si>
  <si>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</si>
  <si>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</si>
  <si>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</si>
  <si>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</si>
  <si>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</si>
  <si>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</si>
  <si>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</si>
  <si>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</si>
  <si>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</si>
  <si>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</si>
  <si>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</si>
  <si>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</si>
  <si>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</si>
  <si>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</si>
  <si>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</si>
  <si>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</si>
  <si>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</si>
  <si>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</si>
  <si>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</si>
  <si>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</si>
  <si>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</si>
  <si>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</si>
  <si>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</si>
  <si>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</si>
  <si>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</si>
  <si>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</si>
  <si>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</si>
  <si>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</si>
  <si>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</si>
  <si>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</si>
  <si>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</si>
  <si>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</si>
  <si>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</si>
  <si>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</si>
  <si>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</si>
  <si>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</si>
  <si>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</si>
  <si>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</si>
  <si>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</si>
  <si>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</si>
  <si>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</si>
  <si>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</si>
  <si>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</si>
  <si>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</si>
  <si>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</si>
  <si>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</si>
  <si>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</si>
  <si>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</si>
  <si>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</si>
  <si>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</si>
  <si>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</si>
  <si>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</si>
  <si>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</si>
  <si>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</si>
  <si>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</si>
  <si>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</si>
  <si>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</si>
  <si>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</si>
  <si>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</si>
  <si>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</si>
  <si>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</si>
  <si>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</si>
  <si>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</si>
  <si>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</si>
  <si>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</si>
  <si>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</si>
  <si>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</si>
  <si>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</si>
  <si>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</si>
  <si>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</si>
  <si>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</si>
  <si>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</si>
  <si>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</si>
  <si>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</si>
  <si>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</si>
  <si>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</si>
  <si>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</si>
  <si>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</si>
  <si>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</si>
  <si>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 F6b</t>
  </si>
  <si>
    <t>Clasificación Administrativa</t>
  </si>
  <si>
    <t>I. Gasto No Etiquetado  (I=A+B+C+D+E+F+G+H)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</si>
  <si>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</si>
  <si>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</si>
  <si>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</si>
  <si>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</si>
  <si>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</si>
  <si>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</si>
  <si>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</si>
  <si>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</si>
  <si>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</si>
  <si>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</si>
  <si>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</si>
  <si>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</si>
  <si>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</si>
  <si>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</si>
  <si>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</si>
  <si>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</si>
  <si>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</si>
  <si>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</si>
  <si>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</si>
  <si>
    <t>II. Gasto Etiquetado     (II=A+B+C+D+E+F+G+H)</t>
  </si>
  <si>
    <t>Estado Analítico del Ejercicio del Presupuesto de Egresos Detallado - LDF F6c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</si>
  <si>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</si>
  <si>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</si>
  <si>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</si>
  <si>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</si>
  <si>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</si>
  <si>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</si>
  <si>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</si>
  <si>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</si>
  <si>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</si>
  <si>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</si>
  <si>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</si>
  <si>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</si>
  <si>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</si>
  <si>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</si>
  <si>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</si>
  <si>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</si>
  <si>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</si>
  <si>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</si>
  <si>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</si>
  <si>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</si>
  <si>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</si>
  <si>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</si>
  <si>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</si>
  <si>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</si>
  <si>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</si>
  <si>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</si>
  <si>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</si>
  <si>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</si>
  <si>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</si>
  <si>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</si>
  <si>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</si>
  <si>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</si>
  <si>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</si>
  <si>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</si>
  <si>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</si>
  <si>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del Ejercicio del Presupuesto de Egresos Detallado - LDF F6d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</si>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</sst>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4"/>
    </xf>
    <xf numFmtId="164" fontId="2" fillId="0" borderId="1" xfId="0" applyNumberFormat="1" applyFont="1" applyBorder="1" applyAlignment="1">
      <alignment horizontal="left" vertical="center" wrapText="1" indent="4"/>
    </xf>
    <xf numFmtId="164" fontId="2" fillId="0" borderId="1" xfId="0" applyNumberFormat="1" applyFont="1" applyBorder="1" applyAlignment="1">
      <alignment horizontal="left" vertical="center" indent="4"/>
    </xf>
    <xf numFmtId="164" fontId="4" fillId="0" borderId="2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center" wrapText="1" indent="2"/>
    </xf>
    <xf numFmtId="164" fontId="5" fillId="0" borderId="2" xfId="0" applyNumberFormat="1" applyFont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 indent="5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5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indent="5"/>
    </xf>
    <xf numFmtId="164" fontId="2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left" vertical="center" indent="1"/>
    </xf>
    <xf numFmtId="164" fontId="2" fillId="4" borderId="2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 indent="3"/>
    </xf>
    <xf numFmtId="164" fontId="2" fillId="0" borderId="1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vertical="center" wrapText="1"/>
    </xf>
    <xf numFmtId="164" fontId="2" fillId="3" borderId="17" xfId="0" applyNumberFormat="1" applyFont="1" applyFill="1" applyBorder="1" applyAlignment="1">
      <alignment horizontal="right" vertical="center"/>
    </xf>
    <xf numFmtId="164" fontId="2" fillId="3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3"/>
    </xf>
    <xf numFmtId="0" fontId="2" fillId="0" borderId="2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0" fontId="0" fillId="0" borderId="8" xfId="0" applyBorder="1"/>
    <xf numFmtId="164" fontId="2" fillId="0" borderId="26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70" activePane="bottomLeft" state="frozen"/>
      <selection pane="bottomLeft" activeCell="B75" sqref="B75"/>
    </sheetView>
  </sheetViews>
  <sheetFormatPr baseColWidth="10" defaultColWidth="11.44140625" defaultRowHeight="13.8" x14ac:dyDescent="0.3"/>
  <cols>
    <col min="1" max="1" width="1.33203125" style="1" customWidth="1"/>
    <col min="2" max="2" width="56.44140625" style="1" customWidth="1"/>
    <col min="3" max="3" width="14.6640625" style="2" customWidth="1"/>
    <col min="4" max="4" width="15" style="2" customWidth="1"/>
    <col min="5" max="5" width="59.44140625" style="1" customWidth="1"/>
    <col min="6" max="6" width="12.33203125" style="2" customWidth="1"/>
    <col min="7" max="7" width="15.109375" style="2" customWidth="1"/>
    <col min="8" max="16384" width="11.44140625" style="1"/>
  </cols>
  <sheetData>
    <row r="1" spans="2:7" ht="14.4" thickBot="1" x14ac:dyDescent="0.35"/>
    <row r="2" spans="2:7" x14ac:dyDescent="0.3">
      <c r="B2" s="20" t="s">
        <v>119</v>
      </c>
      <c r="C2" s="21"/>
      <c r="D2" s="21"/>
      <c r="E2" s="21"/>
      <c r="F2" s="21"/>
      <c r="G2" s="22"/>
    </row>
    <row r="3" spans="2:7" x14ac:dyDescent="0.3">
      <c r="B3" s="23" t="s">
        <v>123</v>
      </c>
      <c r="C3" s="24"/>
      <c r="D3" s="24"/>
      <c r="E3" s="24"/>
      <c r="F3" s="24"/>
      <c r="G3" s="25"/>
    </row>
    <row r="4" spans="2:7" x14ac:dyDescent="0.3">
      <c r="B4" s="23" t="s">
        <v>120</v>
      </c>
      <c r="C4" s="24"/>
      <c r="D4" s="24"/>
      <c r="E4" s="24"/>
      <c r="F4" s="24"/>
      <c r="G4" s="25"/>
    </row>
    <row r="5" spans="2:7" ht="14.4" thickBot="1" x14ac:dyDescent="0.35">
      <c r="B5" s="26" t="s">
        <v>0</v>
      </c>
      <c r="C5" s="27"/>
      <c r="D5" s="27"/>
      <c r="E5" s="27"/>
      <c r="F5" s="27"/>
      <c r="G5" s="28"/>
    </row>
    <row r="6" spans="2:7" ht="28.2" thickBot="1" x14ac:dyDescent="0.35">
      <c r="B6" s="17" t="s">
        <v>1</v>
      </c>
      <c r="C6" s="18" t="s">
        <v>121</v>
      </c>
      <c r="D6" s="18" t="s">
        <v>122</v>
      </c>
      <c r="E6" s="19" t="s">
        <v>1</v>
      </c>
      <c r="F6" s="18" t="s">
        <v>121</v>
      </c>
      <c r="G6" s="18" t="s">
        <v>122</v>
      </c>
    </row>
    <row r="7" spans="2:7" x14ac:dyDescent="0.3">
      <c r="B7" s="3" t="s">
        <v>2</v>
      </c>
      <c r="C7" s="4"/>
      <c r="D7" s="4"/>
      <c r="E7" s="5" t="s">
        <v>3</v>
      </c>
      <c r="F7" s="4"/>
      <c r="G7" s="4"/>
    </row>
    <row r="8" spans="2:7" x14ac:dyDescent="0.3">
      <c r="B8" s="3" t="s">
        <v>4</v>
      </c>
      <c r="C8" s="6"/>
      <c r="D8" s="6"/>
      <c r="E8" s="5" t="s">
        <v>5</v>
      </c>
      <c r="F8" s="6"/>
      <c r="G8" s="6"/>
    </row>
    <row r="9" spans="2:7" x14ac:dyDescent="0.3">
      <c r="B9" s="7" t="s">
        <v>6</v>
      </c>
      <c r="C9" s="6">
        <f>SUM(C10:C16)</f>
        <v>14072898.92</v>
      </c>
      <c r="D9" s="6">
        <f>SUM(D10:D16)</f>
        <v>4084805.98</v>
      </c>
      <c r="E9" s="8" t="s">
        <v>7</v>
      </c>
      <c r="F9" s="6">
        <f>SUM(F10:F18)</f>
        <v>2958658.91</v>
      </c>
      <c r="G9" s="6">
        <f>SUM(G10:G18)</f>
        <v>1691340.2999999998</v>
      </c>
    </row>
    <row r="10" spans="2:7" x14ac:dyDescent="0.3">
      <c r="B10" s="9" t="s">
        <v>8</v>
      </c>
      <c r="C10" s="6">
        <v>15000</v>
      </c>
      <c r="D10" s="6">
        <v>0</v>
      </c>
      <c r="E10" s="10" t="s">
        <v>9</v>
      </c>
      <c r="F10" s="6">
        <v>553780.68999999994</v>
      </c>
      <c r="G10" s="6">
        <v>430196.45</v>
      </c>
    </row>
    <row r="11" spans="2:7" x14ac:dyDescent="0.3">
      <c r="B11" s="9" t="s">
        <v>10</v>
      </c>
      <c r="C11" s="6">
        <v>14057898.92</v>
      </c>
      <c r="D11" s="6">
        <v>4084805.98</v>
      </c>
      <c r="E11" s="10" t="s">
        <v>11</v>
      </c>
      <c r="F11" s="6">
        <v>630783.1</v>
      </c>
      <c r="G11" s="6">
        <v>33148.199999999997</v>
      </c>
    </row>
    <row r="12" spans="2:7" x14ac:dyDescent="0.3">
      <c r="B12" s="9" t="s">
        <v>12</v>
      </c>
      <c r="C12" s="6">
        <v>0</v>
      </c>
      <c r="D12" s="6">
        <v>0</v>
      </c>
      <c r="E12" s="10" t="s">
        <v>13</v>
      </c>
      <c r="F12" s="6">
        <v>0</v>
      </c>
      <c r="G12" s="6">
        <v>0</v>
      </c>
    </row>
    <row r="13" spans="2:7" x14ac:dyDescent="0.3">
      <c r="B13" s="9" t="s">
        <v>14</v>
      </c>
      <c r="C13" s="6">
        <v>0</v>
      </c>
      <c r="D13" s="6">
        <v>0</v>
      </c>
      <c r="E13" s="10" t="s">
        <v>15</v>
      </c>
      <c r="F13" s="6">
        <v>0</v>
      </c>
      <c r="G13" s="6">
        <v>0</v>
      </c>
    </row>
    <row r="14" spans="2:7" x14ac:dyDescent="0.3">
      <c r="B14" s="9" t="s">
        <v>16</v>
      </c>
      <c r="C14" s="6">
        <v>0</v>
      </c>
      <c r="D14" s="6">
        <v>0</v>
      </c>
      <c r="E14" s="10" t="s">
        <v>17</v>
      </c>
      <c r="F14" s="6">
        <v>0</v>
      </c>
      <c r="G14" s="6">
        <v>0</v>
      </c>
    </row>
    <row r="15" spans="2:7" ht="27.6" x14ac:dyDescent="0.3">
      <c r="B15" s="9" t="s">
        <v>18</v>
      </c>
      <c r="C15" s="6">
        <v>0</v>
      </c>
      <c r="D15" s="6">
        <v>0</v>
      </c>
      <c r="E15" s="10" t="s">
        <v>19</v>
      </c>
      <c r="F15" s="6">
        <v>0</v>
      </c>
      <c r="G15" s="6">
        <v>0</v>
      </c>
    </row>
    <row r="16" spans="2:7" x14ac:dyDescent="0.3">
      <c r="B16" s="9" t="s">
        <v>20</v>
      </c>
      <c r="C16" s="6">
        <v>0</v>
      </c>
      <c r="D16" s="6">
        <v>0</v>
      </c>
      <c r="E16" s="10" t="s">
        <v>21</v>
      </c>
      <c r="F16" s="6">
        <v>1774095.12</v>
      </c>
      <c r="G16" s="6">
        <v>1227995.6499999999</v>
      </c>
    </row>
    <row r="17" spans="2:7" ht="27.6" x14ac:dyDescent="0.3">
      <c r="B17" s="7" t="s">
        <v>22</v>
      </c>
      <c r="C17" s="6">
        <f>SUM(C18:C24)</f>
        <v>93471.680000000008</v>
      </c>
      <c r="D17" s="6">
        <f>SUM(D18:D24)</f>
        <v>0</v>
      </c>
      <c r="E17" s="10" t="s">
        <v>23</v>
      </c>
      <c r="F17" s="6">
        <v>0</v>
      </c>
      <c r="G17" s="6">
        <v>0</v>
      </c>
    </row>
    <row r="18" spans="2:7" x14ac:dyDescent="0.3">
      <c r="B18" s="9" t="s">
        <v>24</v>
      </c>
      <c r="C18" s="6">
        <v>0</v>
      </c>
      <c r="D18" s="6">
        <v>0</v>
      </c>
      <c r="E18" s="10" t="s">
        <v>25</v>
      </c>
      <c r="F18" s="6">
        <v>0</v>
      </c>
      <c r="G18" s="6">
        <v>0</v>
      </c>
    </row>
    <row r="19" spans="2:7" x14ac:dyDescent="0.3">
      <c r="B19" s="9" t="s">
        <v>26</v>
      </c>
      <c r="C19" s="6">
        <v>0</v>
      </c>
      <c r="D19" s="6">
        <v>0</v>
      </c>
      <c r="E19" s="8" t="s">
        <v>27</v>
      </c>
      <c r="F19" s="6">
        <f>SUM(F20:F22)</f>
        <v>0</v>
      </c>
      <c r="G19" s="6">
        <f>SUM(G20:G22)</f>
        <v>0</v>
      </c>
    </row>
    <row r="20" spans="2:7" x14ac:dyDescent="0.3">
      <c r="B20" s="9" t="s">
        <v>28</v>
      </c>
      <c r="C20" s="6">
        <v>93546.41</v>
      </c>
      <c r="D20" s="6">
        <v>0</v>
      </c>
      <c r="E20" s="10" t="s">
        <v>29</v>
      </c>
      <c r="F20" s="6">
        <v>0</v>
      </c>
      <c r="G20" s="6">
        <v>0</v>
      </c>
    </row>
    <row r="21" spans="2:7" x14ac:dyDescent="0.3">
      <c r="B21" s="9" t="s">
        <v>30</v>
      </c>
      <c r="C21" s="6">
        <v>0</v>
      </c>
      <c r="D21" s="6">
        <v>0</v>
      </c>
      <c r="E21" s="11" t="s">
        <v>31</v>
      </c>
      <c r="F21" s="6">
        <v>0</v>
      </c>
      <c r="G21" s="6">
        <v>0</v>
      </c>
    </row>
    <row r="22" spans="2:7" x14ac:dyDescent="0.3">
      <c r="B22" s="9" t="s">
        <v>32</v>
      </c>
      <c r="C22" s="6">
        <v>-74.73</v>
      </c>
      <c r="D22" s="6">
        <v>0</v>
      </c>
      <c r="E22" s="10" t="s">
        <v>33</v>
      </c>
      <c r="F22" s="6">
        <v>0</v>
      </c>
      <c r="G22" s="6">
        <v>0</v>
      </c>
    </row>
    <row r="23" spans="2:7" x14ac:dyDescent="0.3">
      <c r="B23" s="9" t="s">
        <v>34</v>
      </c>
      <c r="C23" s="6">
        <v>0</v>
      </c>
      <c r="D23" s="6">
        <v>0</v>
      </c>
      <c r="E23" s="8" t="s">
        <v>35</v>
      </c>
      <c r="F23" s="6">
        <f>SUM(F24:F25)</f>
        <v>0</v>
      </c>
      <c r="G23" s="6">
        <f>SUM(G24:G25)</f>
        <v>0</v>
      </c>
    </row>
    <row r="24" spans="2:7" x14ac:dyDescent="0.3">
      <c r="B24" s="9" t="s">
        <v>36</v>
      </c>
      <c r="C24" s="6">
        <v>0</v>
      </c>
      <c r="D24" s="6">
        <v>0</v>
      </c>
      <c r="E24" s="10" t="s">
        <v>37</v>
      </c>
      <c r="F24" s="6">
        <v>0</v>
      </c>
      <c r="G24" s="6">
        <v>0</v>
      </c>
    </row>
    <row r="25" spans="2:7" x14ac:dyDescent="0.3">
      <c r="B25" s="7" t="s">
        <v>38</v>
      </c>
      <c r="C25" s="6">
        <f>SUM(C26:C30)</f>
        <v>730595.85</v>
      </c>
      <c r="D25" s="6">
        <f>SUM(D26:D30)</f>
        <v>74301.19</v>
      </c>
      <c r="E25" s="10" t="s">
        <v>39</v>
      </c>
      <c r="F25" s="6">
        <v>0</v>
      </c>
      <c r="G25" s="6">
        <v>0</v>
      </c>
    </row>
    <row r="26" spans="2:7" ht="27.6" x14ac:dyDescent="0.3">
      <c r="B26" s="9" t="s">
        <v>40</v>
      </c>
      <c r="C26" s="6">
        <v>730595.85</v>
      </c>
      <c r="D26" s="6">
        <v>74301.19</v>
      </c>
      <c r="E26" s="8" t="s">
        <v>41</v>
      </c>
      <c r="F26" s="6">
        <v>0</v>
      </c>
      <c r="G26" s="6">
        <v>0</v>
      </c>
    </row>
    <row r="27" spans="2:7" ht="27.6" x14ac:dyDescent="0.3">
      <c r="B27" s="9" t="s">
        <v>42</v>
      </c>
      <c r="C27" s="6">
        <v>0</v>
      </c>
      <c r="D27" s="6">
        <v>0</v>
      </c>
      <c r="E27" s="8" t="s">
        <v>43</v>
      </c>
      <c r="F27" s="6">
        <f>SUM(F28:F30)</f>
        <v>0</v>
      </c>
      <c r="G27" s="6">
        <f>SUM(G28:G30)</f>
        <v>0</v>
      </c>
    </row>
    <row r="28" spans="2:7" ht="27.6" x14ac:dyDescent="0.3">
      <c r="B28" s="9" t="s">
        <v>44</v>
      </c>
      <c r="C28" s="6">
        <v>0</v>
      </c>
      <c r="D28" s="6">
        <v>0</v>
      </c>
      <c r="E28" s="10" t="s">
        <v>45</v>
      </c>
      <c r="F28" s="6">
        <v>0</v>
      </c>
      <c r="G28" s="6">
        <v>0</v>
      </c>
    </row>
    <row r="29" spans="2:7" x14ac:dyDescent="0.3">
      <c r="B29" s="9" t="s">
        <v>46</v>
      </c>
      <c r="C29" s="6">
        <v>0</v>
      </c>
      <c r="D29" s="6">
        <v>0</v>
      </c>
      <c r="E29" s="10" t="s">
        <v>47</v>
      </c>
      <c r="F29" s="6">
        <v>0</v>
      </c>
      <c r="G29" s="6">
        <v>0</v>
      </c>
    </row>
    <row r="30" spans="2:7" x14ac:dyDescent="0.3">
      <c r="B30" s="9" t="s">
        <v>48</v>
      </c>
      <c r="C30" s="6">
        <v>0</v>
      </c>
      <c r="D30" s="6">
        <v>0</v>
      </c>
      <c r="E30" s="10" t="s">
        <v>49</v>
      </c>
      <c r="F30" s="6">
        <v>0</v>
      </c>
      <c r="G30" s="6">
        <v>0</v>
      </c>
    </row>
    <row r="31" spans="2:7" ht="27.6" x14ac:dyDescent="0.3">
      <c r="B31" s="7" t="s">
        <v>50</v>
      </c>
      <c r="C31" s="6">
        <f>SUM(C32:C36)</f>
        <v>0</v>
      </c>
      <c r="D31" s="6">
        <f>SUM(D32:D36)</f>
        <v>0</v>
      </c>
      <c r="E31" s="8" t="s">
        <v>51</v>
      </c>
      <c r="F31" s="6">
        <f>SUM(F32:F37)</f>
        <v>0</v>
      </c>
      <c r="G31" s="6">
        <f>SUM(G32:G37)</f>
        <v>0</v>
      </c>
    </row>
    <row r="32" spans="2:7" x14ac:dyDescent="0.3">
      <c r="B32" s="9" t="s">
        <v>52</v>
      </c>
      <c r="C32" s="6">
        <v>0</v>
      </c>
      <c r="D32" s="6">
        <v>0</v>
      </c>
      <c r="E32" s="10" t="s">
        <v>53</v>
      </c>
      <c r="F32" s="6">
        <v>0</v>
      </c>
      <c r="G32" s="6">
        <v>0</v>
      </c>
    </row>
    <row r="33" spans="2:7" x14ac:dyDescent="0.3">
      <c r="B33" s="9" t="s">
        <v>54</v>
      </c>
      <c r="C33" s="6">
        <v>0</v>
      </c>
      <c r="D33" s="6">
        <v>0</v>
      </c>
      <c r="E33" s="10" t="s">
        <v>55</v>
      </c>
      <c r="F33" s="6">
        <v>0</v>
      </c>
      <c r="G33" s="6">
        <v>0</v>
      </c>
    </row>
    <row r="34" spans="2:7" x14ac:dyDescent="0.3">
      <c r="B34" s="9" t="s">
        <v>56</v>
      </c>
      <c r="C34" s="6">
        <v>0</v>
      </c>
      <c r="D34" s="6">
        <v>0</v>
      </c>
      <c r="E34" s="10" t="s">
        <v>57</v>
      </c>
      <c r="F34" s="6">
        <v>0</v>
      </c>
      <c r="G34" s="6">
        <v>0</v>
      </c>
    </row>
    <row r="35" spans="2:7" ht="27.6" x14ac:dyDescent="0.3">
      <c r="B35" s="9" t="s">
        <v>58</v>
      </c>
      <c r="C35" s="6">
        <v>0</v>
      </c>
      <c r="D35" s="6">
        <v>0</v>
      </c>
      <c r="E35" s="10" t="s">
        <v>59</v>
      </c>
      <c r="F35" s="6">
        <v>0</v>
      </c>
      <c r="G35" s="6">
        <v>0</v>
      </c>
    </row>
    <row r="36" spans="2:7" ht="27.6" x14ac:dyDescent="0.3">
      <c r="B36" s="9" t="s">
        <v>60</v>
      </c>
      <c r="C36" s="6">
        <v>0</v>
      </c>
      <c r="D36" s="6">
        <v>0</v>
      </c>
      <c r="E36" s="10" t="s">
        <v>61</v>
      </c>
      <c r="F36" s="6">
        <v>0</v>
      </c>
      <c r="G36" s="6">
        <v>0</v>
      </c>
    </row>
    <row r="37" spans="2:7" x14ac:dyDescent="0.3">
      <c r="B37" s="7" t="s">
        <v>62</v>
      </c>
      <c r="C37" s="6">
        <v>0</v>
      </c>
      <c r="D37" s="6">
        <v>0</v>
      </c>
      <c r="E37" s="10" t="s">
        <v>63</v>
      </c>
      <c r="F37" s="6">
        <v>0</v>
      </c>
      <c r="G37" s="6">
        <v>0</v>
      </c>
    </row>
    <row r="38" spans="2:7" x14ac:dyDescent="0.3">
      <c r="B38" s="7" t="s">
        <v>64</v>
      </c>
      <c r="C38" s="6">
        <f>SUM(C39:C40)</f>
        <v>0</v>
      </c>
      <c r="D38" s="6">
        <f>SUM(D39:D40)</f>
        <v>0</v>
      </c>
      <c r="E38" s="8" t="s">
        <v>65</v>
      </c>
      <c r="F38" s="6">
        <f>SUM(F39:F41)</f>
        <v>0</v>
      </c>
      <c r="G38" s="6">
        <f>SUM(G39:G41)</f>
        <v>0</v>
      </c>
    </row>
    <row r="39" spans="2:7" ht="27.6" x14ac:dyDescent="0.3">
      <c r="B39" s="9" t="s">
        <v>66</v>
      </c>
      <c r="C39" s="6">
        <v>0</v>
      </c>
      <c r="D39" s="6">
        <v>0</v>
      </c>
      <c r="E39" s="10" t="s">
        <v>67</v>
      </c>
      <c r="F39" s="6">
        <v>0</v>
      </c>
      <c r="G39" s="6">
        <v>0</v>
      </c>
    </row>
    <row r="40" spans="2:7" x14ac:dyDescent="0.3">
      <c r="B40" s="9" t="s">
        <v>68</v>
      </c>
      <c r="C40" s="6">
        <v>0</v>
      </c>
      <c r="D40" s="6">
        <v>0</v>
      </c>
      <c r="E40" s="10" t="s">
        <v>69</v>
      </c>
      <c r="F40" s="6">
        <v>0</v>
      </c>
      <c r="G40" s="6">
        <v>0</v>
      </c>
    </row>
    <row r="41" spans="2:7" x14ac:dyDescent="0.3">
      <c r="B41" s="7" t="s">
        <v>70</v>
      </c>
      <c r="C41" s="6">
        <f>SUM(C42:C45)</f>
        <v>0</v>
      </c>
      <c r="D41" s="6">
        <f>SUM(D42:D45)</f>
        <v>0</v>
      </c>
      <c r="E41" s="10" t="s">
        <v>71</v>
      </c>
      <c r="F41" s="6">
        <v>0</v>
      </c>
      <c r="G41" s="6">
        <v>0</v>
      </c>
    </row>
    <row r="42" spans="2:7" x14ac:dyDescent="0.3">
      <c r="B42" s="9" t="s">
        <v>72</v>
      </c>
      <c r="C42" s="6">
        <v>0</v>
      </c>
      <c r="D42" s="6">
        <v>0</v>
      </c>
      <c r="E42" s="8" t="s">
        <v>73</v>
      </c>
      <c r="F42" s="6">
        <f>SUM(F43:F45)</f>
        <v>0</v>
      </c>
      <c r="G42" s="6">
        <f>SUM(G43:G45)</f>
        <v>0</v>
      </c>
    </row>
    <row r="43" spans="2:7" x14ac:dyDescent="0.3">
      <c r="B43" s="9" t="s">
        <v>74</v>
      </c>
      <c r="C43" s="6">
        <v>0</v>
      </c>
      <c r="D43" s="6">
        <v>0</v>
      </c>
      <c r="E43" s="10" t="s">
        <v>75</v>
      </c>
      <c r="F43" s="6">
        <v>0</v>
      </c>
      <c r="G43" s="6">
        <v>0</v>
      </c>
    </row>
    <row r="44" spans="2:7" ht="27.6" x14ac:dyDescent="0.3">
      <c r="B44" s="9" t="s">
        <v>76</v>
      </c>
      <c r="C44" s="6">
        <v>0</v>
      </c>
      <c r="D44" s="6">
        <v>0</v>
      </c>
      <c r="E44" s="10" t="s">
        <v>77</v>
      </c>
      <c r="F44" s="6">
        <v>0</v>
      </c>
      <c r="G44" s="6">
        <v>0</v>
      </c>
    </row>
    <row r="45" spans="2:7" x14ac:dyDescent="0.3">
      <c r="B45" s="9" t="s">
        <v>78</v>
      </c>
      <c r="C45" s="6">
        <v>0</v>
      </c>
      <c r="D45" s="6">
        <v>0</v>
      </c>
      <c r="E45" s="10" t="s">
        <v>79</v>
      </c>
      <c r="F45" s="6">
        <v>0</v>
      </c>
      <c r="G45" s="6">
        <v>0</v>
      </c>
    </row>
    <row r="46" spans="2:7" x14ac:dyDescent="0.3">
      <c r="B46" s="7"/>
      <c r="C46" s="6"/>
      <c r="D46" s="6"/>
      <c r="E46" s="8"/>
      <c r="F46" s="6"/>
      <c r="G46" s="6"/>
    </row>
    <row r="47" spans="2:7" x14ac:dyDescent="0.3">
      <c r="B47" s="3" t="s">
        <v>80</v>
      </c>
      <c r="C47" s="6">
        <f>C9+C17+C25+C31+C37+C38+C41</f>
        <v>14896966.449999999</v>
      </c>
      <c r="D47" s="6">
        <f>D9+D17+D25+D31+D37+D38+D41</f>
        <v>4159107.17</v>
      </c>
      <c r="E47" s="5" t="s">
        <v>81</v>
      </c>
      <c r="F47" s="6">
        <f>F9+F19+F23+F26+F27+F31+F38+F42</f>
        <v>2958658.91</v>
      </c>
      <c r="G47" s="6">
        <f>G9+G19+G23+G26+G27+G31+G38+G42</f>
        <v>1691340.2999999998</v>
      </c>
    </row>
    <row r="48" spans="2:7" x14ac:dyDescent="0.3">
      <c r="B48" s="3"/>
      <c r="C48" s="6"/>
      <c r="D48" s="6"/>
      <c r="E48" s="5"/>
      <c r="F48" s="6"/>
      <c r="G48" s="6"/>
    </row>
    <row r="49" spans="2:7" x14ac:dyDescent="0.3">
      <c r="B49" s="3" t="s">
        <v>82</v>
      </c>
      <c r="C49" s="6"/>
      <c r="D49" s="6"/>
      <c r="E49" s="5" t="s">
        <v>83</v>
      </c>
      <c r="F49" s="6"/>
      <c r="G49" s="6"/>
    </row>
    <row r="50" spans="2:7" x14ac:dyDescent="0.3">
      <c r="B50" s="7" t="s">
        <v>84</v>
      </c>
      <c r="C50" s="6">
        <v>0</v>
      </c>
      <c r="D50" s="6">
        <v>0</v>
      </c>
      <c r="E50" s="8" t="s">
        <v>85</v>
      </c>
      <c r="F50" s="6">
        <v>0</v>
      </c>
      <c r="G50" s="6">
        <v>0</v>
      </c>
    </row>
    <row r="51" spans="2:7" x14ac:dyDescent="0.3">
      <c r="B51" s="7" t="s">
        <v>86</v>
      </c>
      <c r="C51" s="6">
        <v>150890.15</v>
      </c>
      <c r="D51" s="6">
        <v>119793.01</v>
      </c>
      <c r="E51" s="8" t="s">
        <v>87</v>
      </c>
      <c r="F51" s="6">
        <v>0</v>
      </c>
      <c r="G51" s="6">
        <v>0</v>
      </c>
    </row>
    <row r="52" spans="2:7" x14ac:dyDescent="0.3">
      <c r="B52" s="7" t="s">
        <v>88</v>
      </c>
      <c r="C52" s="6">
        <v>0</v>
      </c>
      <c r="D52" s="6">
        <v>0</v>
      </c>
      <c r="E52" s="8" t="s">
        <v>89</v>
      </c>
      <c r="F52" s="6">
        <v>0</v>
      </c>
      <c r="G52" s="6">
        <v>0</v>
      </c>
    </row>
    <row r="53" spans="2:7" x14ac:dyDescent="0.3">
      <c r="B53" s="7" t="s">
        <v>90</v>
      </c>
      <c r="C53" s="6">
        <v>6124519.6600000001</v>
      </c>
      <c r="D53" s="6">
        <v>7500211.6600000001</v>
      </c>
      <c r="E53" s="8" t="s">
        <v>91</v>
      </c>
      <c r="F53" s="6">
        <v>0</v>
      </c>
      <c r="G53" s="6">
        <v>0</v>
      </c>
    </row>
    <row r="54" spans="2:7" ht="27.6" x14ac:dyDescent="0.3">
      <c r="B54" s="7" t="s">
        <v>92</v>
      </c>
      <c r="C54" s="6">
        <v>0</v>
      </c>
      <c r="D54" s="6">
        <v>0</v>
      </c>
      <c r="E54" s="8" t="s">
        <v>93</v>
      </c>
      <c r="F54" s="6">
        <v>0</v>
      </c>
      <c r="G54" s="6">
        <v>0</v>
      </c>
    </row>
    <row r="55" spans="2:7" x14ac:dyDescent="0.3">
      <c r="B55" s="7" t="s">
        <v>94</v>
      </c>
      <c r="C55" s="6">
        <v>-6008632.2199999997</v>
      </c>
      <c r="D55" s="6">
        <v>-7384324.2199999997</v>
      </c>
      <c r="E55" s="8" t="s">
        <v>95</v>
      </c>
      <c r="F55" s="6">
        <v>0</v>
      </c>
      <c r="G55" s="6">
        <v>0</v>
      </c>
    </row>
    <row r="56" spans="2:7" x14ac:dyDescent="0.3">
      <c r="B56" s="7" t="s">
        <v>96</v>
      </c>
      <c r="C56" s="6">
        <v>0</v>
      </c>
      <c r="D56" s="6">
        <v>0</v>
      </c>
      <c r="E56" s="5"/>
      <c r="F56" s="6"/>
      <c r="G56" s="6"/>
    </row>
    <row r="57" spans="2:7" x14ac:dyDescent="0.3">
      <c r="B57" s="7" t="s">
        <v>97</v>
      </c>
      <c r="C57" s="6">
        <v>0</v>
      </c>
      <c r="D57" s="6">
        <v>0</v>
      </c>
      <c r="E57" s="5" t="s">
        <v>98</v>
      </c>
      <c r="F57" s="6">
        <f>SUM(F50:F55)</f>
        <v>0</v>
      </c>
      <c r="G57" s="6">
        <f>SUM(G50:G55)</f>
        <v>0</v>
      </c>
    </row>
    <row r="58" spans="2:7" x14ac:dyDescent="0.3">
      <c r="B58" s="7" t="s">
        <v>99</v>
      </c>
      <c r="C58" s="6">
        <v>0</v>
      </c>
      <c r="D58" s="6">
        <v>0</v>
      </c>
      <c r="E58" s="12"/>
      <c r="F58" s="6"/>
      <c r="G58" s="6"/>
    </row>
    <row r="59" spans="2:7" x14ac:dyDescent="0.3">
      <c r="B59" s="7"/>
      <c r="C59" s="6"/>
      <c r="D59" s="6"/>
      <c r="E59" s="5" t="s">
        <v>100</v>
      </c>
      <c r="F59" s="6">
        <f>F47+F57</f>
        <v>2958658.91</v>
      </c>
      <c r="G59" s="6">
        <f>G47+G57</f>
        <v>1691340.2999999998</v>
      </c>
    </row>
    <row r="60" spans="2:7" ht="27.6" x14ac:dyDescent="0.3">
      <c r="B60" s="3" t="s">
        <v>101</v>
      </c>
      <c r="C60" s="6">
        <f>SUM(C50:C58)</f>
        <v>266777.59000000078</v>
      </c>
      <c r="D60" s="6">
        <f>SUM(D50:D58)</f>
        <v>235680.45000000019</v>
      </c>
      <c r="E60" s="8"/>
      <c r="F60" s="6"/>
      <c r="G60" s="6"/>
    </row>
    <row r="61" spans="2:7" x14ac:dyDescent="0.3">
      <c r="B61" s="7"/>
      <c r="C61" s="6"/>
      <c r="D61" s="6"/>
      <c r="E61" s="5" t="s">
        <v>102</v>
      </c>
      <c r="F61" s="6"/>
      <c r="G61" s="6"/>
    </row>
    <row r="62" spans="2:7" x14ac:dyDescent="0.3">
      <c r="B62" s="3" t="s">
        <v>103</v>
      </c>
      <c r="C62" s="6">
        <f>C47+C60</f>
        <v>15163744.039999999</v>
      </c>
      <c r="D62" s="6">
        <f>D47+D60</f>
        <v>4394787.62</v>
      </c>
      <c r="E62" s="5"/>
      <c r="F62" s="6"/>
      <c r="G62" s="6"/>
    </row>
    <row r="63" spans="2:7" x14ac:dyDescent="0.3">
      <c r="B63" s="7"/>
      <c r="C63" s="6"/>
      <c r="D63" s="6"/>
      <c r="E63" s="5" t="s">
        <v>104</v>
      </c>
      <c r="F63" s="6">
        <f>SUM(F64:F66)</f>
        <v>6124519.6600000001</v>
      </c>
      <c r="G63" s="6">
        <f>SUM(G64:G66)</f>
        <v>7500211.6600000001</v>
      </c>
    </row>
    <row r="64" spans="2:7" x14ac:dyDescent="0.3">
      <c r="B64" s="7"/>
      <c r="C64" s="6"/>
      <c r="D64" s="6"/>
      <c r="E64" s="8" t="s">
        <v>105</v>
      </c>
      <c r="F64" s="6">
        <v>5430131.7800000003</v>
      </c>
      <c r="G64" s="6">
        <v>6805823.7800000003</v>
      </c>
    </row>
    <row r="65" spans="2:7" x14ac:dyDescent="0.3">
      <c r="B65" s="7"/>
      <c r="C65" s="6"/>
      <c r="D65" s="6"/>
      <c r="E65" s="8" t="s">
        <v>106</v>
      </c>
      <c r="F65" s="6">
        <v>694387.88</v>
      </c>
      <c r="G65" s="6">
        <v>694387.88</v>
      </c>
    </row>
    <row r="66" spans="2:7" x14ac:dyDescent="0.3">
      <c r="B66" s="7"/>
      <c r="C66" s="6"/>
      <c r="D66" s="6"/>
      <c r="E66" s="8" t="s">
        <v>107</v>
      </c>
      <c r="F66" s="6">
        <v>0</v>
      </c>
      <c r="G66" s="6">
        <v>0</v>
      </c>
    </row>
    <row r="67" spans="2:7" x14ac:dyDescent="0.3">
      <c r="B67" s="7"/>
      <c r="C67" s="6"/>
      <c r="D67" s="6"/>
      <c r="E67" s="8"/>
      <c r="F67" s="6"/>
      <c r="G67" s="6"/>
    </row>
    <row r="68" spans="2:7" x14ac:dyDescent="0.3">
      <c r="B68" s="7"/>
      <c r="C68" s="6"/>
      <c r="D68" s="6"/>
      <c r="E68" s="5" t="s">
        <v>108</v>
      </c>
      <c r="F68" s="6">
        <f>SUM(F69:F73)</f>
        <v>6080565.4699999997</v>
      </c>
      <c r="G68" s="6">
        <f>SUM(G69:G73)</f>
        <v>-4796764.34</v>
      </c>
    </row>
    <row r="69" spans="2:7" x14ac:dyDescent="0.3">
      <c r="B69" s="7"/>
      <c r="C69" s="6"/>
      <c r="D69" s="6"/>
      <c r="E69" s="8" t="s">
        <v>109</v>
      </c>
      <c r="F69" s="6">
        <v>9495537.0999999996</v>
      </c>
      <c r="G69" s="6">
        <v>2215234.2200000002</v>
      </c>
    </row>
    <row r="70" spans="2:7" x14ac:dyDescent="0.3">
      <c r="B70" s="7"/>
      <c r="C70" s="6"/>
      <c r="D70" s="6"/>
      <c r="E70" s="8" t="s">
        <v>110</v>
      </c>
      <c r="F70" s="6">
        <v>-3414971.63</v>
      </c>
      <c r="G70" s="6">
        <v>-7011998.5599999996</v>
      </c>
    </row>
    <row r="71" spans="2:7" x14ac:dyDescent="0.3">
      <c r="B71" s="7"/>
      <c r="C71" s="6"/>
      <c r="D71" s="6"/>
      <c r="E71" s="8" t="s">
        <v>111</v>
      </c>
      <c r="F71" s="6">
        <v>0</v>
      </c>
      <c r="G71" s="6">
        <v>0</v>
      </c>
    </row>
    <row r="72" spans="2:7" x14ac:dyDescent="0.3">
      <c r="B72" s="7"/>
      <c r="C72" s="6"/>
      <c r="D72" s="6"/>
      <c r="E72" s="8" t="s">
        <v>112</v>
      </c>
      <c r="F72" s="6">
        <v>0</v>
      </c>
      <c r="G72" s="6">
        <v>0</v>
      </c>
    </row>
    <row r="73" spans="2:7" x14ac:dyDescent="0.3">
      <c r="B73" s="7"/>
      <c r="C73" s="6"/>
      <c r="D73" s="6"/>
      <c r="E73" s="8" t="s">
        <v>113</v>
      </c>
      <c r="F73" s="6">
        <v>0</v>
      </c>
      <c r="G73" s="6">
        <v>0</v>
      </c>
    </row>
    <row r="74" spans="2:7" x14ac:dyDescent="0.3">
      <c r="B74" s="7"/>
      <c r="C74" s="6"/>
      <c r="D74" s="6"/>
      <c r="E74" s="8"/>
      <c r="F74" s="6"/>
      <c r="G74" s="6"/>
    </row>
    <row r="75" spans="2:7" ht="27.6" x14ac:dyDescent="0.3">
      <c r="B75" s="7"/>
      <c r="C75" s="6"/>
      <c r="D75" s="6"/>
      <c r="E75" s="5" t="s">
        <v>114</v>
      </c>
      <c r="F75" s="6">
        <f>SUM(F76:F77)</f>
        <v>0</v>
      </c>
      <c r="G75" s="6">
        <f>SUM(G76:G77)</f>
        <v>0</v>
      </c>
    </row>
    <row r="76" spans="2:7" x14ac:dyDescent="0.3">
      <c r="B76" s="7"/>
      <c r="C76" s="6"/>
      <c r="D76" s="6"/>
      <c r="E76" s="8" t="s">
        <v>115</v>
      </c>
      <c r="F76" s="6">
        <v>0</v>
      </c>
      <c r="G76" s="6">
        <v>0</v>
      </c>
    </row>
    <row r="77" spans="2:7" x14ac:dyDescent="0.3">
      <c r="B77" s="7"/>
      <c r="C77" s="6"/>
      <c r="D77" s="6"/>
      <c r="E77" s="8" t="s">
        <v>116</v>
      </c>
      <c r="F77" s="6">
        <v>0</v>
      </c>
      <c r="G77" s="6">
        <v>0</v>
      </c>
    </row>
    <row r="78" spans="2:7" x14ac:dyDescent="0.3">
      <c r="B78" s="7"/>
      <c r="C78" s="6"/>
      <c r="D78" s="6"/>
      <c r="E78" s="8"/>
      <c r="F78" s="6"/>
      <c r="G78" s="6"/>
    </row>
    <row r="79" spans="2:7" x14ac:dyDescent="0.3">
      <c r="B79" s="7"/>
      <c r="C79" s="6"/>
      <c r="D79" s="6"/>
      <c r="E79" s="5" t="s">
        <v>117</v>
      </c>
      <c r="F79" s="6">
        <f>F63+F68+F75</f>
        <v>12205085.129999999</v>
      </c>
      <c r="G79" s="6">
        <f>G63+G68+G75</f>
        <v>2703447.3200000003</v>
      </c>
    </row>
    <row r="80" spans="2:7" x14ac:dyDescent="0.3">
      <c r="B80" s="7"/>
      <c r="C80" s="6"/>
      <c r="D80" s="6"/>
      <c r="E80" s="8"/>
      <c r="F80" s="6"/>
      <c r="G80" s="6"/>
    </row>
    <row r="81" spans="2:7" x14ac:dyDescent="0.3">
      <c r="B81" s="7"/>
      <c r="C81" s="6"/>
      <c r="D81" s="6"/>
      <c r="E81" s="5" t="s">
        <v>118</v>
      </c>
      <c r="F81" s="6">
        <f>F59+F79</f>
        <v>15163744.039999999</v>
      </c>
      <c r="G81" s="6">
        <f>G59+G79</f>
        <v>4394787.62</v>
      </c>
    </row>
    <row r="82" spans="2:7" ht="14.4" thickBot="1" x14ac:dyDescent="0.35">
      <c r="B82" s="13"/>
      <c r="C82" s="14"/>
      <c r="D82" s="14"/>
      <c r="E82" s="15"/>
      <c r="F82" s="16"/>
      <c r="G82" s="16"/>
    </row>
  </sheetData>
  <mergeCells count="4">
    <mergeCell ref="B2:G2"/>
    <mergeCell ref="B3:G3"/>
    <mergeCell ref="B4:G4"/>
    <mergeCell ref="B5:G5"/>
  </mergeCells>
  <printOptions horizontalCentered="1"/>
  <pageMargins left="0.70866141732283472" right="0.59055118110236227" top="0.55118110236220474" bottom="0.55118110236220474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B10" sqref="B10"/>
    </sheetView>
  </sheetViews>
  <sheetFormatPr baseColWidth="10" defaultRowHeight="14.4" x14ac:dyDescent="0.3"/>
  <cols>
    <col min="1" max="1" width="4.5546875" customWidth="1"/>
    <col min="2" max="2" width="22" customWidth="1"/>
    <col min="3" max="3" width="14" customWidth="1"/>
    <col min="4" max="4" width="13.44140625" customWidth="1"/>
    <col min="5" max="5" width="15" customWidth="1"/>
    <col min="6" max="6" width="14.77734375" customWidth="1"/>
    <col min="7" max="7" width="14.5546875" customWidth="1"/>
    <col min="8" max="8" width="13.88671875" customWidth="1"/>
    <col min="9" max="9" width="21.44140625" customWidth="1"/>
  </cols>
  <sheetData>
    <row r="1" spans="1:9" ht="15" thickBot="1" x14ac:dyDescent="0.35">
      <c r="A1" s="29"/>
      <c r="B1" s="29"/>
      <c r="C1" s="29"/>
      <c r="D1" s="29"/>
      <c r="E1" s="29"/>
      <c r="F1" s="29"/>
      <c r="G1" s="29"/>
      <c r="H1" s="29"/>
      <c r="I1" s="29"/>
    </row>
    <row r="2" spans="1:9" x14ac:dyDescent="0.3">
      <c r="A2" s="29"/>
      <c r="B2" s="30" t="s">
        <v>119</v>
      </c>
      <c r="C2" s="31"/>
      <c r="D2" s="31"/>
      <c r="E2" s="31"/>
      <c r="F2" s="31"/>
      <c r="G2" s="31"/>
      <c r="H2" s="31"/>
      <c r="I2" s="32"/>
    </row>
    <row r="3" spans="1:9" x14ac:dyDescent="0.3">
      <c r="A3" s="29"/>
      <c r="B3" s="33" t="s">
        <v>124</v>
      </c>
      <c r="C3" s="34"/>
      <c r="D3" s="34"/>
      <c r="E3" s="34"/>
      <c r="F3" s="34"/>
      <c r="G3" s="34"/>
      <c r="H3" s="34"/>
      <c r="I3" s="35"/>
    </row>
    <row r="4" spans="1:9" x14ac:dyDescent="0.3">
      <c r="A4" s="29"/>
      <c r="B4" s="33" t="s">
        <v>125</v>
      </c>
      <c r="C4" s="34"/>
      <c r="D4" s="34"/>
      <c r="E4" s="34"/>
      <c r="F4" s="34"/>
      <c r="G4" s="34"/>
      <c r="H4" s="34"/>
      <c r="I4" s="35"/>
    </row>
    <row r="5" spans="1:9" ht="15" thickBot="1" x14ac:dyDescent="0.35">
      <c r="A5" s="29"/>
      <c r="B5" s="36" t="s">
        <v>0</v>
      </c>
      <c r="C5" s="37"/>
      <c r="D5" s="37"/>
      <c r="E5" s="37"/>
      <c r="F5" s="37"/>
      <c r="G5" s="37"/>
      <c r="H5" s="37"/>
      <c r="I5" s="38"/>
    </row>
    <row r="6" spans="1:9" ht="51.6" customHeight="1" x14ac:dyDescent="0.3">
      <c r="A6" s="29"/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1:9" ht="15.6" customHeight="1" thickBot="1" x14ac:dyDescent="0.35">
      <c r="A7" s="29"/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1:9" ht="25.8" customHeight="1" x14ac:dyDescent="0.3">
      <c r="A8" s="29"/>
      <c r="B8" s="41" t="s">
        <v>142</v>
      </c>
      <c r="C8" s="42">
        <f t="shared" ref="C8:I8" si="0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1:9" ht="25.8" customHeight="1" x14ac:dyDescent="0.3">
      <c r="A9" s="29"/>
      <c r="B9" s="41" t="s">
        <v>143</v>
      </c>
      <c r="C9" s="42">
        <f t="shared" ref="C9:I9" si="1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1:9" ht="25.8" customHeight="1" x14ac:dyDescent="0.3">
      <c r="A10" s="29"/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1:9" ht="18.600000000000001" customHeight="1" x14ac:dyDescent="0.3">
      <c r="A11" s="29"/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1:9" ht="25.2" customHeight="1" x14ac:dyDescent="0.3">
      <c r="A12" s="29"/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1:9" ht="34.799999999999997" customHeight="1" x14ac:dyDescent="0.3">
      <c r="A13" s="29"/>
      <c r="B13" s="41" t="s">
        <v>147</v>
      </c>
      <c r="C13" s="42">
        <f t="shared" ref="C13:I13" si="2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1:9" ht="31.8" customHeight="1" x14ac:dyDescent="0.3">
      <c r="A14" s="29"/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1:9" ht="16.8" customHeight="1" x14ac:dyDescent="0.3">
      <c r="A15" s="29"/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1:9" ht="32.4" customHeight="1" x14ac:dyDescent="0.3">
      <c r="A16" s="29"/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1:9" ht="16.8" customHeight="1" x14ac:dyDescent="0.3">
      <c r="A17" s="29"/>
      <c r="B17" s="41" t="s">
        <v>151</v>
      </c>
      <c r="C17" s="42">
        <v>1691340.3</v>
      </c>
      <c r="D17" s="45"/>
      <c r="E17" s="45"/>
      <c r="F17" s="45"/>
      <c r="G17" s="46">
        <v>2958658.91</v>
      </c>
      <c r="H17" s="45"/>
      <c r="I17" s="45"/>
    </row>
    <row r="18" spans="1:9" ht="6.6" customHeight="1" x14ac:dyDescent="0.3">
      <c r="A18" s="29"/>
      <c r="B18" s="47"/>
      <c r="C18" s="44"/>
      <c r="D18" s="44"/>
      <c r="E18" s="44"/>
      <c r="F18" s="44"/>
      <c r="G18" s="44"/>
      <c r="H18" s="44"/>
      <c r="I18" s="44"/>
    </row>
    <row r="19" spans="1:9" ht="39" customHeight="1" x14ac:dyDescent="0.3">
      <c r="A19" s="29"/>
      <c r="B19" s="48" t="s">
        <v>152</v>
      </c>
      <c r="C19" s="42">
        <f>C8+C17</f>
        <v>1691340.3</v>
      </c>
      <c r="D19" s="42">
        <f t="shared" ref="D19:I19" si="3">D8+D17</f>
        <v>0</v>
      </c>
      <c r="E19" s="42">
        <f t="shared" si="3"/>
        <v>0</v>
      </c>
      <c r="F19" s="42">
        <f t="shared" si="3"/>
        <v>0</v>
      </c>
      <c r="G19" s="42">
        <f t="shared" si="3"/>
        <v>2958658.91</v>
      </c>
      <c r="H19" s="42">
        <f t="shared" si="3"/>
        <v>0</v>
      </c>
      <c r="I19" s="42">
        <f t="shared" si="3"/>
        <v>0</v>
      </c>
    </row>
    <row r="20" spans="1:9" ht="3.6" customHeight="1" x14ac:dyDescent="0.3">
      <c r="A20" s="29"/>
      <c r="B20" s="41"/>
      <c r="C20" s="42"/>
      <c r="D20" s="42"/>
      <c r="E20" s="42"/>
      <c r="F20" s="42"/>
      <c r="G20" s="42"/>
      <c r="H20" s="42"/>
      <c r="I20" s="42"/>
    </row>
    <row r="21" spans="1:9" ht="36.6" customHeight="1" x14ac:dyDescent="0.3">
      <c r="A21" s="29"/>
      <c r="B21" s="41" t="s">
        <v>153</v>
      </c>
      <c r="C21" s="42">
        <f t="shared" ref="C21:I21" si="4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1:9" ht="19.8" customHeight="1" x14ac:dyDescent="0.3">
      <c r="A22" s="29"/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1:9" ht="16.8" customHeight="1" x14ac:dyDescent="0.3">
      <c r="A23" s="29"/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1:9" ht="15" customHeight="1" x14ac:dyDescent="0.3">
      <c r="A24" s="29"/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1:9" ht="4.8" customHeight="1" x14ac:dyDescent="0.3">
      <c r="A25" s="29"/>
      <c r="B25" s="49"/>
      <c r="C25" s="50"/>
      <c r="D25" s="50"/>
      <c r="E25" s="50"/>
      <c r="F25" s="50"/>
      <c r="G25" s="50"/>
      <c r="H25" s="50"/>
      <c r="I25" s="50"/>
    </row>
    <row r="26" spans="1:9" ht="36.6" customHeight="1" x14ac:dyDescent="0.3">
      <c r="A26" s="29"/>
      <c r="B26" s="48" t="s">
        <v>157</v>
      </c>
      <c r="C26" s="42">
        <f t="shared" ref="C26:I26" si="5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1:9" ht="31.2" customHeight="1" x14ac:dyDescent="0.3">
      <c r="A27" s="29"/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1:9" ht="28.8" customHeight="1" x14ac:dyDescent="0.3">
      <c r="A28" s="29"/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1:9" ht="27.6" customHeight="1" x14ac:dyDescent="0.3">
      <c r="A29" s="29"/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1:9" ht="3.6" customHeight="1" thickBot="1" x14ac:dyDescent="0.35">
      <c r="A30" s="29"/>
      <c r="B30" s="51"/>
      <c r="C30" s="52"/>
      <c r="D30" s="52"/>
      <c r="E30" s="52"/>
      <c r="F30" s="52"/>
      <c r="G30" s="52"/>
      <c r="H30" s="52"/>
      <c r="I30" s="52"/>
    </row>
    <row r="31" spans="1:9" ht="19.2" customHeight="1" x14ac:dyDescent="0.3">
      <c r="A31" s="29"/>
      <c r="B31" s="53" t="s">
        <v>161</v>
      </c>
      <c r="C31" s="53"/>
      <c r="D31" s="53"/>
      <c r="E31" s="53"/>
      <c r="F31" s="53"/>
      <c r="G31" s="53"/>
      <c r="H31" s="53"/>
      <c r="I31" s="53"/>
    </row>
    <row r="32" spans="1:9" x14ac:dyDescent="0.3">
      <c r="A32" s="29"/>
      <c r="B32" s="54" t="s">
        <v>162</v>
      </c>
      <c r="C32" s="55"/>
      <c r="D32" s="56"/>
      <c r="E32" s="56"/>
      <c r="F32" s="56"/>
      <c r="G32" s="56"/>
      <c r="H32" s="56"/>
      <c r="I32" s="56"/>
    </row>
    <row r="33" spans="1:9" ht="15" thickBot="1" x14ac:dyDescent="0.35">
      <c r="A33" s="29"/>
      <c r="B33" s="57"/>
      <c r="C33" s="55"/>
      <c r="D33" s="55"/>
      <c r="E33" s="55"/>
      <c r="F33" s="55"/>
      <c r="G33" s="55"/>
      <c r="H33" s="55"/>
      <c r="I33" s="55"/>
    </row>
    <row r="34" spans="1:9" ht="26.4" x14ac:dyDescent="0.3">
      <c r="A34" s="29"/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1:9" ht="15" thickBot="1" x14ac:dyDescent="0.35">
      <c r="A35" s="29"/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1:9" ht="27" customHeight="1" x14ac:dyDescent="0.3">
      <c r="A36" s="29"/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1:9" x14ac:dyDescent="0.3">
      <c r="A37" s="29"/>
      <c r="B37" s="47" t="s">
        <v>172</v>
      </c>
      <c r="C37" s="44"/>
      <c r="D37" s="44"/>
      <c r="E37" s="44"/>
      <c r="F37" s="44"/>
      <c r="G37" s="44"/>
      <c r="H37" s="55"/>
      <c r="I37" s="55"/>
    </row>
    <row r="38" spans="1:9" x14ac:dyDescent="0.3">
      <c r="A38" s="29"/>
      <c r="B38" s="47" t="s">
        <v>173</v>
      </c>
      <c r="C38" s="44"/>
      <c r="D38" s="44"/>
      <c r="E38" s="44"/>
      <c r="F38" s="44"/>
      <c r="G38" s="44"/>
      <c r="H38" s="55"/>
      <c r="I38" s="55"/>
    </row>
    <row r="39" spans="1:9" ht="15.6" customHeight="1" thickBot="1" x14ac:dyDescent="0.35">
      <c r="A39" s="29"/>
      <c r="B39" s="63" t="s">
        <v>174</v>
      </c>
      <c r="C39" s="64"/>
      <c r="D39" s="64"/>
      <c r="E39" s="64"/>
      <c r="F39" s="64"/>
      <c r="G39" s="64"/>
      <c r="H39" s="55"/>
      <c r="I39" s="55"/>
    </row>
    <row r="40" spans="1:9" x14ac:dyDescent="0.3">
      <c r="A40" s="29"/>
      <c r="B40" s="29"/>
      <c r="C40" s="29"/>
      <c r="D40" s="29"/>
      <c r="E40" s="29"/>
      <c r="F40" s="29"/>
      <c r="G40" s="29"/>
      <c r="H40" s="29"/>
      <c r="I40" s="29"/>
    </row>
    <row r="41" spans="1:9" x14ac:dyDescent="0.3">
      <c r="A41" s="29"/>
      <c r="B41" s="29"/>
      <c r="C41" s="29"/>
      <c r="D41" s="29"/>
      <c r="E41" s="29"/>
      <c r="F41" s="29"/>
      <c r="G41" s="29"/>
      <c r="H41" s="29"/>
      <c r="I41" s="2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opLeftCell="A16" workbookViewId="0">
      <selection activeCell="I12" sqref="I12"/>
    </sheetView>
  </sheetViews>
  <sheetFormatPr baseColWidth="10" defaultRowHeight="14.4" x14ac:dyDescent="0.3"/>
  <cols>
    <col min="1" max="1" width="3.88671875" customWidth="1"/>
    <col min="2" max="2" width="27" customWidth="1"/>
    <col min="3" max="3" width="14.109375" customWidth="1"/>
    <col min="4" max="4" width="16.6640625" customWidth="1"/>
    <col min="5" max="5" width="13.6640625" customWidth="1"/>
    <col min="6" max="6" width="15.109375" customWidth="1"/>
    <col min="7" max="7" width="10.33203125" customWidth="1"/>
    <col min="8" max="8" width="17" customWidth="1"/>
    <col min="9" max="9" width="27.33203125" customWidth="1"/>
    <col min="10" max="10" width="15.6640625" customWidth="1"/>
    <col min="11" max="11" width="18.44140625" customWidth="1"/>
    <col min="12" max="12" width="16.77734375" customWidth="1"/>
  </cols>
  <sheetData>
    <row r="1" spans="2:12" ht="15" thickBot="1" x14ac:dyDescent="0.35"/>
    <row r="2" spans="2:12" x14ac:dyDescent="0.3">
      <c r="B2" s="30" t="s">
        <v>119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" thickBot="1" x14ac:dyDescent="0.35">
      <c r="B5" s="36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50.4" customHeight="1" x14ac:dyDescent="0.3">
      <c r="B6" s="39" t="s">
        <v>176</v>
      </c>
      <c r="C6" s="65" t="s">
        <v>177</v>
      </c>
      <c r="D6" s="65" t="s">
        <v>178</v>
      </c>
      <c r="E6" s="65" t="s">
        <v>179</v>
      </c>
      <c r="F6" s="65" t="s">
        <v>180</v>
      </c>
      <c r="G6" s="65" t="s">
        <v>181</v>
      </c>
      <c r="H6" s="65" t="s">
        <v>182</v>
      </c>
      <c r="I6" s="65" t="s">
        <v>183</v>
      </c>
      <c r="J6" s="65" t="s">
        <v>184</v>
      </c>
      <c r="K6" s="65" t="s">
        <v>185</v>
      </c>
      <c r="L6" s="65" t="s">
        <v>186</v>
      </c>
    </row>
    <row r="7" spans="2:12" ht="15" thickBot="1" x14ac:dyDescent="0.35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7.8" customHeight="1" x14ac:dyDescent="0.3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37.799999999999997" customHeight="1" x14ac:dyDescent="0.3">
      <c r="B9" s="68" t="s">
        <v>191</v>
      </c>
      <c r="C9" s="42">
        <f>SUM(C10:C13)</f>
        <v>0</v>
      </c>
      <c r="D9" s="42">
        <f t="shared" ref="D9:L9" si="0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x14ac:dyDescent="0.3">
      <c r="B10" s="69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x14ac:dyDescent="0.3">
      <c r="B11" s="69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t="shared" ref="L11:L20" si="1">F11-K11</f>
        <v>0</v>
      </c>
    </row>
    <row r="12" spans="2:12" x14ac:dyDescent="0.3">
      <c r="B12" s="69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x14ac:dyDescent="0.3">
      <c r="B13" s="69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.6" customHeight="1" x14ac:dyDescent="0.3">
      <c r="B14" s="70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30" customHeight="1" x14ac:dyDescent="0.3">
      <c r="B15" s="68" t="s">
        <v>196</v>
      </c>
      <c r="C15" s="42">
        <f>SUM(C16:C19)</f>
        <v>0</v>
      </c>
      <c r="D15" s="42">
        <f t="shared" ref="D15:L15" si="2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7.399999999999999" customHeight="1" x14ac:dyDescent="0.3">
      <c r="B16" s="69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20.399999999999999" customHeight="1" x14ac:dyDescent="0.3">
      <c r="B17" s="69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6.2" customHeight="1" x14ac:dyDescent="0.3">
      <c r="B18" s="69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8" customHeight="1" x14ac:dyDescent="0.3">
      <c r="B19" s="69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x14ac:dyDescent="0.3">
      <c r="B20" s="70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44.4" customHeight="1" x14ac:dyDescent="0.3">
      <c r="B21" s="68" t="s">
        <v>201</v>
      </c>
      <c r="C21" s="42">
        <f>C9+C15</f>
        <v>0</v>
      </c>
      <c r="D21" s="42">
        <f t="shared" ref="D21:L21" si="3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7.8" customHeight="1" thickBot="1" x14ac:dyDescent="0.35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70" workbookViewId="0">
      <selection activeCell="C18" sqref="C18"/>
    </sheetView>
  </sheetViews>
  <sheetFormatPr baseColWidth="10" defaultRowHeight="14.4" x14ac:dyDescent="0.3"/>
  <cols>
    <col min="1" max="1" width="3" customWidth="1"/>
    <col min="2" max="2" width="37.33203125" customWidth="1"/>
    <col min="3" max="3" width="14.5546875" customWidth="1"/>
  </cols>
  <sheetData>
    <row r="1" spans="1:5" ht="15" thickBot="1" x14ac:dyDescent="0.35">
      <c r="A1" s="1"/>
      <c r="B1" s="1"/>
      <c r="C1" s="1"/>
      <c r="D1" s="1"/>
      <c r="E1" s="1"/>
    </row>
    <row r="2" spans="1:5" x14ac:dyDescent="0.3">
      <c r="A2" s="1"/>
      <c r="B2" s="20" t="s">
        <v>119</v>
      </c>
      <c r="C2" s="21"/>
      <c r="D2" s="21"/>
      <c r="E2" s="22"/>
    </row>
    <row r="3" spans="1:5" x14ac:dyDescent="0.3">
      <c r="A3" s="1"/>
      <c r="B3" s="73" t="s">
        <v>202</v>
      </c>
      <c r="C3" s="74"/>
      <c r="D3" s="74"/>
      <c r="E3" s="75"/>
    </row>
    <row r="4" spans="1:5" x14ac:dyDescent="0.3">
      <c r="A4" s="1"/>
      <c r="B4" s="73" t="s">
        <v>125</v>
      </c>
      <c r="C4" s="74"/>
      <c r="D4" s="74"/>
      <c r="E4" s="75"/>
    </row>
    <row r="5" spans="1:5" ht="15" thickBot="1" x14ac:dyDescent="0.35">
      <c r="A5" s="1"/>
      <c r="B5" s="76" t="s">
        <v>0</v>
      </c>
      <c r="C5" s="77"/>
      <c r="D5" s="77"/>
      <c r="E5" s="78"/>
    </row>
    <row r="6" spans="1:5" ht="15" thickBot="1" x14ac:dyDescent="0.35">
      <c r="A6" s="1"/>
      <c r="B6" s="79"/>
      <c r="C6" s="79"/>
      <c r="D6" s="79"/>
      <c r="E6" s="79"/>
    </row>
    <row r="7" spans="1:5" x14ac:dyDescent="0.3">
      <c r="A7" s="1"/>
      <c r="B7" s="80" t="s">
        <v>1</v>
      </c>
      <c r="C7" s="81" t="s">
        <v>203</v>
      </c>
      <c r="D7" s="82" t="s">
        <v>204</v>
      </c>
      <c r="E7" s="81" t="s">
        <v>205</v>
      </c>
    </row>
    <row r="8" spans="1:5" ht="15" thickBot="1" x14ac:dyDescent="0.35">
      <c r="A8" s="1"/>
      <c r="B8" s="83"/>
      <c r="C8" s="18" t="s">
        <v>206</v>
      </c>
      <c r="D8" s="84"/>
      <c r="E8" s="18" t="s">
        <v>207</v>
      </c>
    </row>
    <row r="9" spans="1:5" ht="25.8" customHeight="1" x14ac:dyDescent="0.3">
      <c r="A9" s="1"/>
      <c r="B9" s="85" t="s">
        <v>208</v>
      </c>
      <c r="C9" s="86">
        <f>SUM(C10:C12)</f>
        <v>110234287</v>
      </c>
      <c r="D9" s="86">
        <f>SUM(D10:D12)</f>
        <v>30897493.530000001</v>
      </c>
      <c r="E9" s="86">
        <f>SUM(E10:E12)</f>
        <v>30897493.530000001</v>
      </c>
    </row>
    <row r="10" spans="1:5" ht="18" customHeight="1" x14ac:dyDescent="0.3">
      <c r="A10" s="1"/>
      <c r="B10" s="87" t="s">
        <v>209</v>
      </c>
      <c r="C10" s="88">
        <v>14600647</v>
      </c>
      <c r="D10" s="88">
        <v>111950.53</v>
      </c>
      <c r="E10" s="88">
        <v>111950.53</v>
      </c>
    </row>
    <row r="11" spans="1:5" ht="18" customHeight="1" x14ac:dyDescent="0.3">
      <c r="A11" s="1"/>
      <c r="B11" s="87" t="s">
        <v>210</v>
      </c>
      <c r="C11" s="88">
        <v>95633640</v>
      </c>
      <c r="D11" s="88">
        <v>30785543</v>
      </c>
      <c r="E11" s="88">
        <v>30785543</v>
      </c>
    </row>
    <row r="12" spans="1:5" ht="18.600000000000001" customHeight="1" x14ac:dyDescent="0.3">
      <c r="A12" s="1"/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1:5" ht="4.2" customHeight="1" x14ac:dyDescent="0.3">
      <c r="A13" s="1"/>
      <c r="B13" s="85"/>
      <c r="C13" s="88"/>
      <c r="D13" s="88"/>
      <c r="E13" s="88"/>
    </row>
    <row r="14" spans="1:5" ht="17.399999999999999" customHeight="1" x14ac:dyDescent="0.3">
      <c r="A14" s="1"/>
      <c r="B14" s="85" t="s">
        <v>212</v>
      </c>
      <c r="C14" s="86">
        <f>SUM(C15:C16)</f>
        <v>110234287</v>
      </c>
      <c r="D14" s="86">
        <f>SUM(D15:D16)</f>
        <v>21397947.469999999</v>
      </c>
      <c r="E14" s="86">
        <f>SUM(E15:E16)</f>
        <v>20589169.640000001</v>
      </c>
    </row>
    <row r="15" spans="1:5" ht="29.4" customHeight="1" x14ac:dyDescent="0.3">
      <c r="A15" s="1"/>
      <c r="B15" s="87" t="s">
        <v>213</v>
      </c>
      <c r="C15" s="88">
        <v>17443056</v>
      </c>
      <c r="D15" s="88">
        <v>5163923.83</v>
      </c>
      <c r="E15" s="88">
        <v>4536985.53</v>
      </c>
    </row>
    <row r="16" spans="1:5" ht="27" customHeight="1" x14ac:dyDescent="0.3">
      <c r="A16" s="1"/>
      <c r="B16" s="87" t="s">
        <v>214</v>
      </c>
      <c r="C16" s="88">
        <v>92791231</v>
      </c>
      <c r="D16" s="88">
        <v>16234023.640000001</v>
      </c>
      <c r="E16" s="88">
        <v>16052184.109999999</v>
      </c>
    </row>
    <row r="17" spans="1:5" ht="5.4" customHeight="1" x14ac:dyDescent="0.3">
      <c r="A17" s="1"/>
      <c r="B17" s="89"/>
      <c r="C17" s="88"/>
      <c r="D17" s="88"/>
      <c r="E17" s="88"/>
    </row>
    <row r="18" spans="1:5" ht="28.8" customHeight="1" x14ac:dyDescent="0.3">
      <c r="A18" s="1"/>
      <c r="B18" s="85" t="s">
        <v>215</v>
      </c>
      <c r="C18" s="86">
        <f>SUM(C19:C20)</f>
        <v>0</v>
      </c>
      <c r="D18" s="86">
        <f>SUM(D19:D20)</f>
        <v>0</v>
      </c>
      <c r="E18" s="86">
        <f>SUM(E19:E20)</f>
        <v>0</v>
      </c>
    </row>
    <row r="19" spans="1:5" ht="34.200000000000003" customHeight="1" x14ac:dyDescent="0.3">
      <c r="A19" s="1"/>
      <c r="B19" s="87" t="s">
        <v>216</v>
      </c>
      <c r="C19" s="90"/>
      <c r="D19" s="88"/>
      <c r="E19" s="88"/>
    </row>
    <row r="20" spans="1:5" ht="27" customHeight="1" x14ac:dyDescent="0.3">
      <c r="A20" s="1"/>
      <c r="B20" s="87" t="s">
        <v>217</v>
      </c>
      <c r="C20" s="90"/>
      <c r="D20" s="88"/>
      <c r="E20" s="88"/>
    </row>
    <row r="21" spans="1:5" ht="3" customHeight="1" x14ac:dyDescent="0.3">
      <c r="A21" s="1"/>
      <c r="B21" s="89"/>
      <c r="C21" s="88"/>
      <c r="D21" s="88"/>
      <c r="E21" s="88"/>
    </row>
    <row r="22" spans="1:5" ht="21.6" customHeight="1" x14ac:dyDescent="0.3">
      <c r="A22" s="1"/>
      <c r="B22" s="85" t="s">
        <v>218</v>
      </c>
      <c r="C22" s="86">
        <f>C9-C14+C18</f>
        <v>0</v>
      </c>
      <c r="D22" s="85">
        <f>D9-D14+D18</f>
        <v>9499546.0600000024</v>
      </c>
      <c r="E22" s="85">
        <f>E9-E14+E18</f>
        <v>10308323.890000001</v>
      </c>
    </row>
    <row r="23" spans="1:5" ht="2.4" customHeight="1" x14ac:dyDescent="0.3">
      <c r="A23" s="1"/>
      <c r="B23" s="85"/>
      <c r="C23" s="88"/>
      <c r="D23" s="89"/>
      <c r="E23" s="89"/>
    </row>
    <row r="24" spans="1:5" ht="37.200000000000003" customHeight="1" x14ac:dyDescent="0.3">
      <c r="A24" s="1"/>
      <c r="B24" s="85" t="s">
        <v>219</v>
      </c>
      <c r="C24" s="86">
        <f>C22-C12</f>
        <v>0</v>
      </c>
      <c r="D24" s="85">
        <f>D22-D12</f>
        <v>9499546.0600000024</v>
      </c>
      <c r="E24" s="85">
        <f>E22-E12</f>
        <v>10308323.890000001</v>
      </c>
    </row>
    <row r="25" spans="1:5" ht="4.8" customHeight="1" x14ac:dyDescent="0.3">
      <c r="A25" s="1"/>
      <c r="B25" s="85"/>
      <c r="C25" s="88"/>
      <c r="D25" s="89"/>
      <c r="E25" s="89"/>
    </row>
    <row r="26" spans="1:5" ht="42" customHeight="1" x14ac:dyDescent="0.3">
      <c r="A26" s="1"/>
      <c r="B26" s="85" t="s">
        <v>220</v>
      </c>
      <c r="C26" s="86">
        <f>C24-C18</f>
        <v>0</v>
      </c>
      <c r="D26" s="86">
        <f>D24-D18</f>
        <v>9499546.0600000024</v>
      </c>
      <c r="E26" s="86">
        <f>E24-E18</f>
        <v>10308323.890000001</v>
      </c>
    </row>
    <row r="27" spans="1:5" ht="4.2" customHeight="1" thickBot="1" x14ac:dyDescent="0.35">
      <c r="A27" s="1"/>
      <c r="B27" s="91"/>
      <c r="C27" s="92"/>
      <c r="D27" s="92"/>
      <c r="E27" s="92"/>
    </row>
    <row r="28" spans="1:5" ht="15" thickBot="1" x14ac:dyDescent="0.35">
      <c r="A28" s="1"/>
      <c r="B28" s="93"/>
      <c r="C28" s="93"/>
      <c r="D28" s="93"/>
      <c r="E28" s="93"/>
    </row>
    <row r="29" spans="1:5" ht="15" thickBot="1" x14ac:dyDescent="0.35">
      <c r="A29" s="1"/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1:5" ht="9" customHeight="1" x14ac:dyDescent="0.3">
      <c r="A30" s="1"/>
      <c r="B30" s="96"/>
      <c r="C30" s="88"/>
      <c r="D30" s="88"/>
      <c r="E30" s="88"/>
    </row>
    <row r="31" spans="1:5" ht="27.6" customHeight="1" x14ac:dyDescent="0.3">
      <c r="A31" s="1"/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1:5" ht="29.4" customHeight="1" x14ac:dyDescent="0.3">
      <c r="A32" s="1"/>
      <c r="B32" s="87" t="s">
        <v>225</v>
      </c>
      <c r="C32" s="88"/>
      <c r="D32" s="89"/>
      <c r="E32" s="89"/>
    </row>
    <row r="33" spans="1:5" ht="25.2" customHeight="1" x14ac:dyDescent="0.3">
      <c r="A33" s="1"/>
      <c r="B33" s="87" t="s">
        <v>226</v>
      </c>
      <c r="C33" s="88"/>
      <c r="D33" s="89"/>
      <c r="E33" s="89"/>
    </row>
    <row r="34" spans="1:5" ht="6" customHeight="1" x14ac:dyDescent="0.3">
      <c r="A34" s="1"/>
      <c r="B34" s="85"/>
      <c r="C34" s="88"/>
      <c r="D34" s="88"/>
      <c r="E34" s="88"/>
    </row>
    <row r="35" spans="1:5" ht="19.8" customHeight="1" x14ac:dyDescent="0.3">
      <c r="A35" s="1"/>
      <c r="B35" s="85" t="s">
        <v>227</v>
      </c>
      <c r="C35" s="86">
        <f>C26+C31</f>
        <v>0</v>
      </c>
      <c r="D35" s="86">
        <f>D26+D31</f>
        <v>9499546.0600000024</v>
      </c>
      <c r="E35" s="86">
        <f>E26+E31</f>
        <v>10308323.890000001</v>
      </c>
    </row>
    <row r="36" spans="1:5" ht="6" customHeight="1" thickBot="1" x14ac:dyDescent="0.35">
      <c r="A36" s="1"/>
      <c r="B36" s="97"/>
      <c r="C36" s="98"/>
      <c r="D36" s="98"/>
      <c r="E36" s="98"/>
    </row>
    <row r="37" spans="1:5" ht="15" thickBot="1" x14ac:dyDescent="0.35">
      <c r="A37" s="1"/>
      <c r="B37" s="99"/>
      <c r="C37" s="99"/>
      <c r="D37" s="99"/>
      <c r="E37" s="99"/>
    </row>
    <row r="38" spans="1:5" x14ac:dyDescent="0.3">
      <c r="A38" s="1"/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1:5" ht="15" thickBot="1" x14ac:dyDescent="0.35">
      <c r="A39" s="1"/>
      <c r="B39" s="104"/>
      <c r="C39" s="105"/>
      <c r="D39" s="106"/>
      <c r="E39" s="107" t="s">
        <v>223</v>
      </c>
    </row>
    <row r="40" spans="1:5" x14ac:dyDescent="0.3">
      <c r="A40" s="1"/>
      <c r="B40" s="108"/>
      <c r="C40" s="109"/>
      <c r="D40" s="109"/>
      <c r="E40" s="109"/>
    </row>
    <row r="41" spans="1:5" x14ac:dyDescent="0.3">
      <c r="A41" s="1"/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1:5" x14ac:dyDescent="0.3">
      <c r="A42" s="1"/>
      <c r="B42" s="112" t="s">
        <v>230</v>
      </c>
      <c r="C42" s="109"/>
      <c r="D42" s="113"/>
      <c r="E42" s="113"/>
    </row>
    <row r="43" spans="1:5" x14ac:dyDescent="0.3">
      <c r="A43" s="1"/>
      <c r="B43" s="112" t="s">
        <v>231</v>
      </c>
      <c r="C43" s="109"/>
      <c r="D43" s="113"/>
      <c r="E43" s="113"/>
    </row>
    <row r="44" spans="1:5" x14ac:dyDescent="0.3">
      <c r="A44" s="1"/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1:5" x14ac:dyDescent="0.3">
      <c r="A45" s="1"/>
      <c r="B45" s="112" t="s">
        <v>233</v>
      </c>
      <c r="C45" s="109"/>
      <c r="D45" s="113"/>
      <c r="E45" s="113"/>
    </row>
    <row r="46" spans="1:5" x14ac:dyDescent="0.3">
      <c r="A46" s="1"/>
      <c r="B46" s="112" t="s">
        <v>234</v>
      </c>
      <c r="C46" s="109"/>
      <c r="D46" s="113"/>
      <c r="E46" s="113"/>
    </row>
    <row r="47" spans="1:5" x14ac:dyDescent="0.3">
      <c r="A47" s="1"/>
      <c r="B47" s="110"/>
      <c r="C47" s="109"/>
      <c r="D47" s="109"/>
      <c r="E47" s="109"/>
    </row>
    <row r="48" spans="1:5" x14ac:dyDescent="0.3">
      <c r="A48" s="1"/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1:5" ht="15" thickBot="1" x14ac:dyDescent="0.35">
      <c r="A49" s="1"/>
      <c r="B49" s="114"/>
      <c r="C49" s="115"/>
      <c r="D49" s="114"/>
      <c r="E49" s="114"/>
    </row>
    <row r="50" spans="1:5" x14ac:dyDescent="0.3">
      <c r="A50" s="1"/>
      <c r="B50" s="116"/>
      <c r="C50" s="116"/>
      <c r="D50" s="116"/>
      <c r="E50" s="116"/>
    </row>
    <row r="51" spans="1:5" ht="15" thickBot="1" x14ac:dyDescent="0.35">
      <c r="A51" s="1"/>
      <c r="B51" s="99"/>
      <c r="C51" s="99"/>
      <c r="D51" s="99"/>
      <c r="E51" s="99"/>
    </row>
    <row r="52" spans="1:5" x14ac:dyDescent="0.3">
      <c r="A52" s="1"/>
      <c r="B52" s="100" t="s">
        <v>221</v>
      </c>
      <c r="C52" s="103" t="s">
        <v>203</v>
      </c>
      <c r="D52" s="102" t="s">
        <v>204</v>
      </c>
      <c r="E52" s="103" t="s">
        <v>205</v>
      </c>
    </row>
    <row r="53" spans="1:5" ht="15" thickBot="1" x14ac:dyDescent="0.35">
      <c r="A53" s="1"/>
      <c r="B53" s="104"/>
      <c r="C53" s="107" t="s">
        <v>222</v>
      </c>
      <c r="D53" s="106"/>
      <c r="E53" s="107" t="s">
        <v>223</v>
      </c>
    </row>
    <row r="54" spans="1:5" x14ac:dyDescent="0.3">
      <c r="A54" s="1"/>
      <c r="B54" s="108"/>
      <c r="C54" s="109"/>
      <c r="D54" s="109"/>
      <c r="E54" s="109"/>
    </row>
    <row r="55" spans="1:5" x14ac:dyDescent="0.3">
      <c r="A55" s="1"/>
      <c r="B55" s="113" t="s">
        <v>236</v>
      </c>
      <c r="C55" s="109">
        <f>C10</f>
        <v>14600647</v>
      </c>
      <c r="D55" s="113">
        <f>D10</f>
        <v>111950.53</v>
      </c>
      <c r="E55" s="113">
        <f>E10</f>
        <v>111950.53</v>
      </c>
    </row>
    <row r="56" spans="1:5" x14ac:dyDescent="0.3">
      <c r="A56" s="1"/>
      <c r="B56" s="113"/>
      <c r="C56" s="109"/>
      <c r="D56" s="113"/>
      <c r="E56" s="113"/>
    </row>
    <row r="57" spans="1:5" ht="34.200000000000003" customHeight="1" x14ac:dyDescent="0.3">
      <c r="A57" s="1"/>
      <c r="B57" s="117" t="s">
        <v>237</v>
      </c>
      <c r="C57" s="109">
        <f>C42-C45</f>
        <v>0</v>
      </c>
      <c r="D57" s="113">
        <f>D42-D45</f>
        <v>0</v>
      </c>
      <c r="E57" s="113">
        <f>E42-E45</f>
        <v>0</v>
      </c>
    </row>
    <row r="58" spans="1:5" x14ac:dyDescent="0.3">
      <c r="A58" s="1"/>
      <c r="B58" s="112" t="s">
        <v>230</v>
      </c>
      <c r="C58" s="109">
        <f>C42</f>
        <v>0</v>
      </c>
      <c r="D58" s="113">
        <f>D42</f>
        <v>0</v>
      </c>
      <c r="E58" s="113">
        <f>E42</f>
        <v>0</v>
      </c>
    </row>
    <row r="59" spans="1:5" x14ac:dyDescent="0.3">
      <c r="A59" s="1"/>
      <c r="B59" s="112" t="s">
        <v>233</v>
      </c>
      <c r="C59" s="109">
        <f>C45</f>
        <v>0</v>
      </c>
      <c r="D59" s="113">
        <f>D45</f>
        <v>0</v>
      </c>
      <c r="E59" s="113">
        <f>E45</f>
        <v>0</v>
      </c>
    </row>
    <row r="60" spans="1:5" x14ac:dyDescent="0.3">
      <c r="A60" s="1"/>
      <c r="B60" s="118"/>
      <c r="C60" s="109"/>
      <c r="D60" s="113"/>
      <c r="E60" s="113"/>
    </row>
    <row r="61" spans="1:5" x14ac:dyDescent="0.3">
      <c r="A61" s="1"/>
      <c r="B61" s="118" t="s">
        <v>213</v>
      </c>
      <c r="C61" s="109">
        <f>C15</f>
        <v>17443056</v>
      </c>
      <c r="D61" s="109">
        <f>D15</f>
        <v>5163923.83</v>
      </c>
      <c r="E61" s="109">
        <f>E15</f>
        <v>4536985.53</v>
      </c>
    </row>
    <row r="62" spans="1:5" x14ac:dyDescent="0.3">
      <c r="A62" s="1"/>
      <c r="B62" s="118"/>
      <c r="C62" s="109"/>
      <c r="D62" s="109"/>
      <c r="E62" s="109"/>
    </row>
    <row r="63" spans="1:5" x14ac:dyDescent="0.3">
      <c r="A63" s="1"/>
      <c r="B63" s="118" t="s">
        <v>216</v>
      </c>
      <c r="C63" s="119"/>
      <c r="D63" s="109">
        <f>D19</f>
        <v>0</v>
      </c>
      <c r="E63" s="109">
        <f>E19</f>
        <v>0</v>
      </c>
    </row>
    <row r="64" spans="1:5" x14ac:dyDescent="0.3">
      <c r="A64" s="1"/>
      <c r="B64" s="118"/>
      <c r="C64" s="109"/>
      <c r="D64" s="109"/>
      <c r="E64" s="109"/>
    </row>
    <row r="65" spans="1:5" x14ac:dyDescent="0.3">
      <c r="A65" s="1"/>
      <c r="B65" s="120" t="s">
        <v>238</v>
      </c>
      <c r="C65" s="111">
        <f>C55+C57-C61+C63</f>
        <v>-2842409</v>
      </c>
      <c r="D65" s="110">
        <f>D55+D57-D61+D63</f>
        <v>-5051973.3</v>
      </c>
      <c r="E65" s="110">
        <f>E55+E57-E61+E63</f>
        <v>-4425035</v>
      </c>
    </row>
    <row r="66" spans="1:5" x14ac:dyDescent="0.3">
      <c r="A66" s="1"/>
      <c r="B66" s="120"/>
      <c r="C66" s="111"/>
      <c r="D66" s="110"/>
      <c r="E66" s="110"/>
    </row>
    <row r="67" spans="1:5" ht="38.4" customHeight="1" x14ac:dyDescent="0.3">
      <c r="A67" s="1"/>
      <c r="B67" s="121" t="s">
        <v>239</v>
      </c>
      <c r="C67" s="111">
        <f>C65-C57</f>
        <v>-2842409</v>
      </c>
      <c r="D67" s="110">
        <f>D65-D57</f>
        <v>-5051973.3</v>
      </c>
      <c r="E67" s="110">
        <f>E65-E57</f>
        <v>-4425035</v>
      </c>
    </row>
    <row r="68" spans="1:5" ht="4.2" customHeight="1" thickBot="1" x14ac:dyDescent="0.35">
      <c r="A68" s="1"/>
      <c r="B68" s="114"/>
      <c r="C68" s="115"/>
      <c r="D68" s="114"/>
      <c r="E68" s="114"/>
    </row>
    <row r="69" spans="1:5" ht="15" thickBot="1" x14ac:dyDescent="0.35">
      <c r="A69" s="1"/>
      <c r="B69" s="99"/>
      <c r="C69" s="99"/>
      <c r="D69" s="99"/>
      <c r="E69" s="99"/>
    </row>
    <row r="70" spans="1:5" x14ac:dyDescent="0.3">
      <c r="A70" s="1"/>
      <c r="B70" s="100" t="s">
        <v>221</v>
      </c>
      <c r="C70" s="101" t="s">
        <v>228</v>
      </c>
      <c r="D70" s="102" t="s">
        <v>204</v>
      </c>
      <c r="E70" s="103" t="s">
        <v>205</v>
      </c>
    </row>
    <row r="71" spans="1:5" ht="15" thickBot="1" x14ac:dyDescent="0.35">
      <c r="A71" s="1"/>
      <c r="B71" s="104"/>
      <c r="C71" s="105"/>
      <c r="D71" s="106"/>
      <c r="E71" s="107" t="s">
        <v>223</v>
      </c>
    </row>
    <row r="72" spans="1:5" x14ac:dyDescent="0.3">
      <c r="A72" s="1"/>
      <c r="B72" s="108"/>
      <c r="C72" s="109"/>
      <c r="D72" s="109"/>
      <c r="E72" s="109"/>
    </row>
    <row r="73" spans="1:5" x14ac:dyDescent="0.3">
      <c r="A73" s="1"/>
      <c r="B73" s="113" t="s">
        <v>210</v>
      </c>
      <c r="C73" s="109">
        <f>C11</f>
        <v>95633640</v>
      </c>
      <c r="D73" s="113">
        <f>D11</f>
        <v>30785543</v>
      </c>
      <c r="E73" s="113">
        <f>E11</f>
        <v>30785543</v>
      </c>
    </row>
    <row r="74" spans="1:5" ht="3.6" customHeight="1" x14ac:dyDescent="0.3">
      <c r="A74" s="1"/>
      <c r="B74" s="113"/>
      <c r="C74" s="109"/>
      <c r="D74" s="113"/>
      <c r="E74" s="113"/>
    </row>
    <row r="75" spans="1:5" ht="38.4" customHeight="1" x14ac:dyDescent="0.3">
      <c r="A75" s="1"/>
      <c r="B75" s="122" t="s">
        <v>240</v>
      </c>
      <c r="C75" s="109">
        <f>C76-C77</f>
        <v>0</v>
      </c>
      <c r="D75" s="113">
        <f>D76-D77</f>
        <v>0</v>
      </c>
      <c r="E75" s="113">
        <f>E76-E77</f>
        <v>0</v>
      </c>
    </row>
    <row r="76" spans="1:5" x14ac:dyDescent="0.3">
      <c r="A76" s="1"/>
      <c r="B76" s="112" t="s">
        <v>231</v>
      </c>
      <c r="C76" s="109">
        <f>C43</f>
        <v>0</v>
      </c>
      <c r="D76" s="113">
        <f>D43</f>
        <v>0</v>
      </c>
      <c r="E76" s="113">
        <f>E43</f>
        <v>0</v>
      </c>
    </row>
    <row r="77" spans="1:5" x14ac:dyDescent="0.3">
      <c r="A77" s="1"/>
      <c r="B77" s="112" t="s">
        <v>234</v>
      </c>
      <c r="C77" s="109">
        <f>C46</f>
        <v>0</v>
      </c>
      <c r="D77" s="113">
        <f>D46</f>
        <v>0</v>
      </c>
      <c r="E77" s="113">
        <f>E46</f>
        <v>0</v>
      </c>
    </row>
    <row r="78" spans="1:5" ht="5.4" customHeight="1" x14ac:dyDescent="0.3">
      <c r="A78" s="1"/>
      <c r="B78" s="118"/>
      <c r="C78" s="109"/>
      <c r="D78" s="113"/>
      <c r="E78" s="113"/>
    </row>
    <row r="79" spans="1:5" x14ac:dyDescent="0.3">
      <c r="A79" s="1"/>
      <c r="B79" s="118" t="s">
        <v>241</v>
      </c>
      <c r="C79" s="109">
        <f>C16</f>
        <v>92791231</v>
      </c>
      <c r="D79" s="109">
        <f>D16</f>
        <v>16234023.640000001</v>
      </c>
      <c r="E79" s="109">
        <f>E16</f>
        <v>16052184.109999999</v>
      </c>
    </row>
    <row r="80" spans="1:5" ht="4.8" customHeight="1" x14ac:dyDescent="0.3">
      <c r="A80" s="1"/>
      <c r="B80" s="118"/>
      <c r="C80" s="109"/>
      <c r="D80" s="109"/>
      <c r="E80" s="109"/>
    </row>
    <row r="81" spans="1:5" x14ac:dyDescent="0.3">
      <c r="A81" s="1"/>
      <c r="B81" s="118" t="s">
        <v>217</v>
      </c>
      <c r="C81" s="119"/>
      <c r="D81" s="109">
        <f>D20</f>
        <v>0</v>
      </c>
      <c r="E81" s="109">
        <f>E20</f>
        <v>0</v>
      </c>
    </row>
    <row r="82" spans="1:5" ht="3.6" customHeight="1" x14ac:dyDescent="0.3">
      <c r="A82" s="1"/>
      <c r="B82" s="118"/>
      <c r="C82" s="109"/>
      <c r="D82" s="109"/>
      <c r="E82" s="109"/>
    </row>
    <row r="83" spans="1:5" x14ac:dyDescent="0.3">
      <c r="A83" s="1"/>
      <c r="B83" s="120" t="s">
        <v>242</v>
      </c>
      <c r="C83" s="111">
        <f>C73+C75-C79+C81</f>
        <v>2842409</v>
      </c>
      <c r="D83" s="110">
        <f>D73+D75-D79+D81</f>
        <v>14551519.359999999</v>
      </c>
      <c r="E83" s="110">
        <f>E73+E75-E79+E81</f>
        <v>14733358.890000001</v>
      </c>
    </row>
    <row r="84" spans="1:5" ht="4.2" customHeight="1" x14ac:dyDescent="0.3">
      <c r="A84" s="1"/>
      <c r="B84" s="120"/>
      <c r="C84" s="111"/>
      <c r="D84" s="110"/>
      <c r="E84" s="110"/>
    </row>
    <row r="85" spans="1:5" ht="36.6" customHeight="1" x14ac:dyDescent="0.3">
      <c r="A85" s="1"/>
      <c r="B85" s="121" t="s">
        <v>243</v>
      </c>
      <c r="C85" s="111">
        <f>C83-C75</f>
        <v>2842409</v>
      </c>
      <c r="D85" s="110">
        <f>D83-D75</f>
        <v>14551519.359999999</v>
      </c>
      <c r="E85" s="110">
        <f>E83-E75</f>
        <v>14733358.890000001</v>
      </c>
    </row>
    <row r="86" spans="1:5" ht="3.6" customHeight="1" thickBot="1" x14ac:dyDescent="0.35">
      <c r="A86" s="1"/>
      <c r="B86" s="114"/>
      <c r="C86" s="115"/>
      <c r="D86" s="114"/>
      <c r="E86" s="114"/>
    </row>
  </sheetData>
  <mergeCells count="15">
    <mergeCell ref="B70:B71"/>
    <mergeCell ref="C70:C71"/>
    <mergeCell ref="D70:D71"/>
    <mergeCell ref="B28:E28"/>
    <mergeCell ref="B38:B39"/>
    <mergeCell ref="C38:C39"/>
    <mergeCell ref="D38:D39"/>
    <mergeCell ref="B52:B53"/>
    <mergeCell ref="D52:D53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G76" sqref="G76"/>
    </sheetView>
  </sheetViews>
  <sheetFormatPr baseColWidth="10" defaultRowHeight="14.4" x14ac:dyDescent="0.3"/>
  <cols>
    <col min="1" max="1" width="34.6640625" customWidth="1"/>
    <col min="3" max="3" width="13.6640625" customWidth="1"/>
  </cols>
  <sheetData>
    <row r="1" spans="1:7" x14ac:dyDescent="0.3">
      <c r="A1" s="20" t="s">
        <v>119</v>
      </c>
      <c r="B1" s="21"/>
      <c r="C1" s="21"/>
      <c r="D1" s="21"/>
      <c r="E1" s="21"/>
      <c r="F1" s="21"/>
      <c r="G1" s="22"/>
    </row>
    <row r="2" spans="1:7" x14ac:dyDescent="0.3">
      <c r="A2" s="73" t="s">
        <v>244</v>
      </c>
      <c r="B2" s="74"/>
      <c r="C2" s="74"/>
      <c r="D2" s="74"/>
      <c r="E2" s="74"/>
      <c r="F2" s="74"/>
      <c r="G2" s="75"/>
    </row>
    <row r="3" spans="1:7" x14ac:dyDescent="0.3">
      <c r="A3" s="73" t="s">
        <v>125</v>
      </c>
      <c r="B3" s="74"/>
      <c r="C3" s="74"/>
      <c r="D3" s="74"/>
      <c r="E3" s="74"/>
      <c r="F3" s="74"/>
      <c r="G3" s="75"/>
    </row>
    <row r="4" spans="1:7" ht="15" thickBot="1" x14ac:dyDescent="0.35">
      <c r="A4" s="76" t="s">
        <v>0</v>
      </c>
      <c r="B4" s="77"/>
      <c r="C4" s="77"/>
      <c r="D4" s="77"/>
      <c r="E4" s="77"/>
      <c r="F4" s="77"/>
      <c r="G4" s="78"/>
    </row>
    <row r="5" spans="1:7" ht="15" thickBot="1" x14ac:dyDescent="0.35">
      <c r="A5" s="123"/>
      <c r="B5" s="124" t="s">
        <v>245</v>
      </c>
      <c r="C5" s="125"/>
      <c r="D5" s="125"/>
      <c r="E5" s="125"/>
      <c r="F5" s="126"/>
      <c r="G5" s="127" t="s">
        <v>246</v>
      </c>
    </row>
    <row r="6" spans="1:7" x14ac:dyDescent="0.3">
      <c r="A6" s="128" t="s">
        <v>221</v>
      </c>
      <c r="B6" s="127" t="s">
        <v>247</v>
      </c>
      <c r="C6" s="82" t="s">
        <v>248</v>
      </c>
      <c r="D6" s="127" t="s">
        <v>249</v>
      </c>
      <c r="E6" s="127" t="s">
        <v>204</v>
      </c>
      <c r="F6" s="127" t="s">
        <v>250</v>
      </c>
      <c r="G6" s="129"/>
    </row>
    <row r="7" spans="1:7" ht="14.4" customHeight="1" thickBot="1" x14ac:dyDescent="0.35">
      <c r="A7" s="130" t="s">
        <v>134</v>
      </c>
      <c r="B7" s="131"/>
      <c r="C7" s="84"/>
      <c r="D7" s="131"/>
      <c r="E7" s="131"/>
      <c r="F7" s="131"/>
      <c r="G7" s="131"/>
    </row>
    <row r="8" spans="1:7" x14ac:dyDescent="0.3">
      <c r="A8" s="110" t="s">
        <v>251</v>
      </c>
      <c r="B8" s="132"/>
      <c r="C8" s="133"/>
      <c r="D8" s="132"/>
      <c r="E8" s="133"/>
      <c r="F8" s="133"/>
      <c r="G8" s="132"/>
    </row>
    <row r="9" spans="1:7" x14ac:dyDescent="0.3">
      <c r="A9" s="118" t="s">
        <v>252</v>
      </c>
      <c r="B9" s="132"/>
      <c r="C9" s="133"/>
      <c r="D9" s="132">
        <f>B9+C9</f>
        <v>0</v>
      </c>
      <c r="E9" s="133"/>
      <c r="F9" s="133"/>
      <c r="G9" s="132">
        <f>F9-B9</f>
        <v>0</v>
      </c>
    </row>
    <row r="10" spans="1:7" x14ac:dyDescent="0.3">
      <c r="A10" s="118" t="s">
        <v>253</v>
      </c>
      <c r="B10" s="132"/>
      <c r="C10" s="133"/>
      <c r="D10" s="132">
        <f t="shared" ref="D10:D39" si="0">B10+C10</f>
        <v>0</v>
      </c>
      <c r="E10" s="133"/>
      <c r="F10" s="133"/>
      <c r="G10" s="132">
        <f t="shared" ref="G10:G15" si="1">F10-B10</f>
        <v>0</v>
      </c>
    </row>
    <row r="11" spans="1:7" x14ac:dyDescent="0.3">
      <c r="A11" s="118" t="s">
        <v>254</v>
      </c>
      <c r="B11" s="132"/>
      <c r="C11" s="133"/>
      <c r="D11" s="132">
        <f t="shared" si="0"/>
        <v>0</v>
      </c>
      <c r="E11" s="133"/>
      <c r="F11" s="133"/>
      <c r="G11" s="132">
        <f t="shared" si="1"/>
        <v>0</v>
      </c>
    </row>
    <row r="12" spans="1:7" x14ac:dyDescent="0.3">
      <c r="A12" s="118" t="s">
        <v>255</v>
      </c>
      <c r="B12" s="132"/>
      <c r="C12" s="133"/>
      <c r="D12" s="132">
        <f t="shared" si="0"/>
        <v>0</v>
      </c>
      <c r="E12" s="133"/>
      <c r="F12" s="133"/>
      <c r="G12" s="132">
        <f t="shared" si="1"/>
        <v>0</v>
      </c>
    </row>
    <row r="13" spans="1:7" x14ac:dyDescent="0.3">
      <c r="A13" s="118" t="s">
        <v>256</v>
      </c>
      <c r="B13" s="132">
        <v>0</v>
      </c>
      <c r="C13" s="133">
        <v>0</v>
      </c>
      <c r="D13" s="132">
        <f t="shared" si="0"/>
        <v>0</v>
      </c>
      <c r="E13" s="133">
        <v>670.53</v>
      </c>
      <c r="F13" s="133">
        <v>670.53</v>
      </c>
      <c r="G13" s="132">
        <f t="shared" si="1"/>
        <v>670.53</v>
      </c>
    </row>
    <row r="14" spans="1:7" x14ac:dyDescent="0.3">
      <c r="A14" s="118" t="s">
        <v>257</v>
      </c>
      <c r="B14" s="132"/>
      <c r="C14" s="133"/>
      <c r="D14" s="132">
        <f t="shared" si="0"/>
        <v>0</v>
      </c>
      <c r="E14" s="133"/>
      <c r="F14" s="133"/>
      <c r="G14" s="132">
        <f t="shared" si="1"/>
        <v>0</v>
      </c>
    </row>
    <row r="15" spans="1:7" x14ac:dyDescent="0.3">
      <c r="A15" s="118" t="s">
        <v>258</v>
      </c>
      <c r="B15" s="132">
        <v>0</v>
      </c>
      <c r="C15" s="133">
        <v>0</v>
      </c>
      <c r="D15" s="132">
        <f t="shared" si="0"/>
        <v>0</v>
      </c>
      <c r="E15" s="133">
        <v>111280</v>
      </c>
      <c r="F15" s="133">
        <v>111280</v>
      </c>
      <c r="G15" s="132">
        <f t="shared" si="1"/>
        <v>111280</v>
      </c>
    </row>
    <row r="16" spans="1:7" ht="26.4" customHeight="1" x14ac:dyDescent="0.3">
      <c r="A16" s="122" t="s">
        <v>259</v>
      </c>
      <c r="B16" s="132">
        <f t="shared" ref="B16:G16" si="2">SUM(B17:B27)</f>
        <v>0</v>
      </c>
      <c r="C16" s="134">
        <f t="shared" si="2"/>
        <v>0</v>
      </c>
      <c r="D16" s="134">
        <f t="shared" si="2"/>
        <v>0</v>
      </c>
      <c r="E16" s="134">
        <f t="shared" si="2"/>
        <v>0</v>
      </c>
      <c r="F16" s="134">
        <f t="shared" si="2"/>
        <v>0</v>
      </c>
      <c r="G16" s="134">
        <f t="shared" si="2"/>
        <v>0</v>
      </c>
    </row>
    <row r="17" spans="1:7" x14ac:dyDescent="0.3">
      <c r="A17" s="135" t="s">
        <v>260</v>
      </c>
      <c r="B17" s="132"/>
      <c r="C17" s="133"/>
      <c r="D17" s="132">
        <f t="shared" si="0"/>
        <v>0</v>
      </c>
      <c r="E17" s="133"/>
      <c r="F17" s="133"/>
      <c r="G17" s="132">
        <f>F17-B17</f>
        <v>0</v>
      </c>
    </row>
    <row r="18" spans="1:7" x14ac:dyDescent="0.3">
      <c r="A18" s="135" t="s">
        <v>261</v>
      </c>
      <c r="B18" s="132"/>
      <c r="C18" s="133"/>
      <c r="D18" s="132">
        <f t="shared" si="0"/>
        <v>0</v>
      </c>
      <c r="E18" s="133"/>
      <c r="F18" s="133"/>
      <c r="G18" s="132">
        <f t="shared" ref="G18:G39" si="3">F18-B18</f>
        <v>0</v>
      </c>
    </row>
    <row r="19" spans="1:7" x14ac:dyDescent="0.3">
      <c r="A19" s="135" t="s">
        <v>262</v>
      </c>
      <c r="B19" s="132"/>
      <c r="C19" s="133"/>
      <c r="D19" s="132">
        <f t="shared" si="0"/>
        <v>0</v>
      </c>
      <c r="E19" s="133"/>
      <c r="F19" s="133"/>
      <c r="G19" s="132">
        <f t="shared" si="3"/>
        <v>0</v>
      </c>
    </row>
    <row r="20" spans="1:7" x14ac:dyDescent="0.3">
      <c r="A20" s="135" t="s">
        <v>263</v>
      </c>
      <c r="B20" s="132"/>
      <c r="C20" s="133"/>
      <c r="D20" s="132">
        <f t="shared" si="0"/>
        <v>0</v>
      </c>
      <c r="E20" s="133"/>
      <c r="F20" s="133"/>
      <c r="G20" s="132">
        <f t="shared" si="3"/>
        <v>0</v>
      </c>
    </row>
    <row r="21" spans="1:7" x14ac:dyDescent="0.3">
      <c r="A21" s="135" t="s">
        <v>264</v>
      </c>
      <c r="B21" s="132"/>
      <c r="C21" s="133"/>
      <c r="D21" s="132">
        <f t="shared" si="0"/>
        <v>0</v>
      </c>
      <c r="E21" s="133"/>
      <c r="F21" s="133"/>
      <c r="G21" s="132">
        <f t="shared" si="3"/>
        <v>0</v>
      </c>
    </row>
    <row r="22" spans="1:7" ht="25.2" customHeight="1" x14ac:dyDescent="0.3">
      <c r="A22" s="136" t="s">
        <v>265</v>
      </c>
      <c r="B22" s="132"/>
      <c r="C22" s="133"/>
      <c r="D22" s="132">
        <f t="shared" si="0"/>
        <v>0</v>
      </c>
      <c r="E22" s="133"/>
      <c r="F22" s="133"/>
      <c r="G22" s="132">
        <f t="shared" si="3"/>
        <v>0</v>
      </c>
    </row>
    <row r="23" spans="1:7" ht="27.6" customHeight="1" x14ac:dyDescent="0.3">
      <c r="A23" s="136" t="s">
        <v>266</v>
      </c>
      <c r="B23" s="132"/>
      <c r="C23" s="133"/>
      <c r="D23" s="132">
        <f t="shared" si="0"/>
        <v>0</v>
      </c>
      <c r="E23" s="133"/>
      <c r="F23" s="133"/>
      <c r="G23" s="132">
        <f t="shared" si="3"/>
        <v>0</v>
      </c>
    </row>
    <row r="24" spans="1:7" x14ac:dyDescent="0.3">
      <c r="A24" s="135" t="s">
        <v>267</v>
      </c>
      <c r="B24" s="132"/>
      <c r="C24" s="133"/>
      <c r="D24" s="132">
        <f t="shared" si="0"/>
        <v>0</v>
      </c>
      <c r="E24" s="133"/>
      <c r="F24" s="133"/>
      <c r="G24" s="132">
        <f t="shared" si="3"/>
        <v>0</v>
      </c>
    </row>
    <row r="25" spans="1:7" x14ac:dyDescent="0.3">
      <c r="A25" s="135" t="s">
        <v>268</v>
      </c>
      <c r="B25" s="132"/>
      <c r="C25" s="133"/>
      <c r="D25" s="132">
        <f t="shared" si="0"/>
        <v>0</v>
      </c>
      <c r="E25" s="133"/>
      <c r="F25" s="133"/>
      <c r="G25" s="132">
        <f t="shared" si="3"/>
        <v>0</v>
      </c>
    </row>
    <row r="26" spans="1:7" x14ac:dyDescent="0.3">
      <c r="A26" s="135" t="s">
        <v>269</v>
      </c>
      <c r="B26" s="132"/>
      <c r="C26" s="133"/>
      <c r="D26" s="132">
        <f t="shared" si="0"/>
        <v>0</v>
      </c>
      <c r="E26" s="133"/>
      <c r="F26" s="133"/>
      <c r="G26" s="132">
        <f t="shared" si="3"/>
        <v>0</v>
      </c>
    </row>
    <row r="27" spans="1:7" ht="28.8" customHeight="1" x14ac:dyDescent="0.3">
      <c r="A27" s="136" t="s">
        <v>270</v>
      </c>
      <c r="B27" s="132"/>
      <c r="C27" s="133"/>
      <c r="D27" s="132">
        <f t="shared" si="0"/>
        <v>0</v>
      </c>
      <c r="E27" s="133"/>
      <c r="F27" s="133"/>
      <c r="G27" s="132">
        <f t="shared" si="3"/>
        <v>0</v>
      </c>
    </row>
    <row r="28" spans="1:7" ht="27" customHeight="1" x14ac:dyDescent="0.3">
      <c r="A28" s="122" t="s">
        <v>271</v>
      </c>
      <c r="B28" s="132">
        <f t="shared" ref="B28:G28" si="4">SUM(B29:B33)</f>
        <v>0</v>
      </c>
      <c r="C28" s="132">
        <f t="shared" si="4"/>
        <v>0</v>
      </c>
      <c r="D28" s="132">
        <f t="shared" si="4"/>
        <v>0</v>
      </c>
      <c r="E28" s="132">
        <f t="shared" si="4"/>
        <v>0</v>
      </c>
      <c r="F28" s="132">
        <f t="shared" si="4"/>
        <v>0</v>
      </c>
      <c r="G28" s="132">
        <f t="shared" si="4"/>
        <v>0</v>
      </c>
    </row>
    <row r="29" spans="1:7" x14ac:dyDescent="0.3">
      <c r="A29" s="135" t="s">
        <v>272</v>
      </c>
      <c r="B29" s="132"/>
      <c r="C29" s="133"/>
      <c r="D29" s="132">
        <f t="shared" si="0"/>
        <v>0</v>
      </c>
      <c r="E29" s="133"/>
      <c r="F29" s="133"/>
      <c r="G29" s="132">
        <f t="shared" si="3"/>
        <v>0</v>
      </c>
    </row>
    <row r="30" spans="1:7" x14ac:dyDescent="0.3">
      <c r="A30" s="135" t="s">
        <v>273</v>
      </c>
      <c r="B30" s="132"/>
      <c r="C30" s="133"/>
      <c r="D30" s="132">
        <f t="shared" si="0"/>
        <v>0</v>
      </c>
      <c r="E30" s="133"/>
      <c r="F30" s="133"/>
      <c r="G30" s="132">
        <f t="shared" si="3"/>
        <v>0</v>
      </c>
    </row>
    <row r="31" spans="1:7" x14ac:dyDescent="0.3">
      <c r="A31" s="135" t="s">
        <v>274</v>
      </c>
      <c r="B31" s="132"/>
      <c r="C31" s="133"/>
      <c r="D31" s="132">
        <f t="shared" si="0"/>
        <v>0</v>
      </c>
      <c r="E31" s="133"/>
      <c r="F31" s="133"/>
      <c r="G31" s="132">
        <f t="shared" si="3"/>
        <v>0</v>
      </c>
    </row>
    <row r="32" spans="1:7" ht="30" customHeight="1" x14ac:dyDescent="0.3">
      <c r="A32" s="136" t="s">
        <v>275</v>
      </c>
      <c r="B32" s="132"/>
      <c r="C32" s="133"/>
      <c r="D32" s="132">
        <f t="shared" si="0"/>
        <v>0</v>
      </c>
      <c r="E32" s="133"/>
      <c r="F32" s="133"/>
      <c r="G32" s="132">
        <f t="shared" si="3"/>
        <v>0</v>
      </c>
    </row>
    <row r="33" spans="1:7" x14ac:dyDescent="0.3">
      <c r="A33" s="135" t="s">
        <v>276</v>
      </c>
      <c r="B33" s="132"/>
      <c r="C33" s="133"/>
      <c r="D33" s="132">
        <f t="shared" si="0"/>
        <v>0</v>
      </c>
      <c r="E33" s="133"/>
      <c r="F33" s="133"/>
      <c r="G33" s="132">
        <f t="shared" si="3"/>
        <v>0</v>
      </c>
    </row>
    <row r="34" spans="1:7" x14ac:dyDescent="0.3">
      <c r="A34" s="118" t="s">
        <v>277</v>
      </c>
      <c r="B34" s="132"/>
      <c r="C34" s="133"/>
      <c r="D34" s="132">
        <f t="shared" si="0"/>
        <v>0</v>
      </c>
      <c r="E34" s="133"/>
      <c r="F34" s="133"/>
      <c r="G34" s="132">
        <f t="shared" si="3"/>
        <v>0</v>
      </c>
    </row>
    <row r="35" spans="1:7" x14ac:dyDescent="0.3">
      <c r="A35" s="118" t="s">
        <v>278</v>
      </c>
      <c r="B35" s="132">
        <f t="shared" ref="B35:G35" si="5">B36</f>
        <v>14600647</v>
      </c>
      <c r="C35" s="132">
        <f t="shared" si="5"/>
        <v>0</v>
      </c>
      <c r="D35" s="132">
        <f t="shared" si="5"/>
        <v>14600647</v>
      </c>
      <c r="E35" s="132">
        <f t="shared" si="5"/>
        <v>0</v>
      </c>
      <c r="F35" s="132">
        <f t="shared" si="5"/>
        <v>0</v>
      </c>
      <c r="G35" s="132">
        <f t="shared" si="5"/>
        <v>-14600647</v>
      </c>
    </row>
    <row r="36" spans="1:7" x14ac:dyDescent="0.3">
      <c r="A36" s="135" t="s">
        <v>279</v>
      </c>
      <c r="B36" s="132">
        <v>14600647</v>
      </c>
      <c r="C36" s="133">
        <v>0</v>
      </c>
      <c r="D36" s="132">
        <f t="shared" si="0"/>
        <v>14600647</v>
      </c>
      <c r="E36" s="133">
        <v>0</v>
      </c>
      <c r="F36" s="133">
        <v>0</v>
      </c>
      <c r="G36" s="132">
        <f t="shared" si="3"/>
        <v>-14600647</v>
      </c>
    </row>
    <row r="37" spans="1:7" x14ac:dyDescent="0.3">
      <c r="A37" s="118" t="s">
        <v>280</v>
      </c>
      <c r="B37" s="132">
        <f t="shared" ref="B37:G37" si="6">B38+B39</f>
        <v>0</v>
      </c>
      <c r="C37" s="132">
        <f t="shared" si="6"/>
        <v>0</v>
      </c>
      <c r="D37" s="132">
        <f t="shared" si="6"/>
        <v>0</v>
      </c>
      <c r="E37" s="132">
        <f t="shared" si="6"/>
        <v>0</v>
      </c>
      <c r="F37" s="132">
        <f t="shared" si="6"/>
        <v>0</v>
      </c>
      <c r="G37" s="132">
        <f t="shared" si="6"/>
        <v>0</v>
      </c>
    </row>
    <row r="38" spans="1:7" x14ac:dyDescent="0.3">
      <c r="A38" s="135" t="s">
        <v>281</v>
      </c>
      <c r="B38" s="132"/>
      <c r="C38" s="133"/>
      <c r="D38" s="132">
        <f t="shared" si="0"/>
        <v>0</v>
      </c>
      <c r="E38" s="133"/>
      <c r="F38" s="133"/>
      <c r="G38" s="132">
        <f t="shared" si="3"/>
        <v>0</v>
      </c>
    </row>
    <row r="39" spans="1:7" x14ac:dyDescent="0.3">
      <c r="A39" s="135" t="s">
        <v>282</v>
      </c>
      <c r="B39" s="132"/>
      <c r="C39" s="133"/>
      <c r="D39" s="132">
        <f t="shared" si="0"/>
        <v>0</v>
      </c>
      <c r="E39" s="133"/>
      <c r="F39" s="133"/>
      <c r="G39" s="132">
        <f t="shared" si="3"/>
        <v>0</v>
      </c>
    </row>
    <row r="40" spans="1:7" x14ac:dyDescent="0.3">
      <c r="A40" s="137"/>
      <c r="B40" s="132"/>
      <c r="C40" s="133"/>
      <c r="D40" s="132"/>
      <c r="E40" s="133"/>
      <c r="F40" s="133"/>
      <c r="G40" s="132"/>
    </row>
    <row r="41" spans="1:7" ht="30" customHeight="1" x14ac:dyDescent="0.3">
      <c r="A41" s="85" t="s">
        <v>283</v>
      </c>
      <c r="B41" s="138">
        <f t="shared" ref="B41:G41" si="7">B9+B10+B11+B12+B13+B14+B15+B16+B28+B34+B35+B37</f>
        <v>14600647</v>
      </c>
      <c r="C41" s="139">
        <f t="shared" si="7"/>
        <v>0</v>
      </c>
      <c r="D41" s="139">
        <f t="shared" si="7"/>
        <v>14600647</v>
      </c>
      <c r="E41" s="139">
        <f t="shared" si="7"/>
        <v>111950.53</v>
      </c>
      <c r="F41" s="139">
        <f t="shared" si="7"/>
        <v>111950.53</v>
      </c>
      <c r="G41" s="139">
        <f t="shared" si="7"/>
        <v>-14488696.470000001</v>
      </c>
    </row>
    <row r="42" spans="1:7" ht="6.6" customHeight="1" x14ac:dyDescent="0.3">
      <c r="A42" s="113"/>
      <c r="B42" s="132"/>
      <c r="C42" s="113"/>
      <c r="D42" s="140"/>
      <c r="E42" s="113"/>
      <c r="F42" s="113"/>
      <c r="G42" s="140"/>
    </row>
    <row r="43" spans="1:7" ht="36" customHeight="1" x14ac:dyDescent="0.3">
      <c r="A43" s="141" t="s">
        <v>284</v>
      </c>
      <c r="B43" s="142"/>
      <c r="C43" s="143"/>
      <c r="D43" s="142"/>
      <c r="E43" s="143"/>
      <c r="F43" s="143"/>
      <c r="G43" s="144"/>
    </row>
    <row r="44" spans="1:7" ht="6.6" customHeight="1" x14ac:dyDescent="0.3">
      <c r="A44" s="137"/>
      <c r="B44" s="132"/>
      <c r="C44" s="145"/>
      <c r="D44" s="132"/>
      <c r="E44" s="145"/>
      <c r="F44" s="145"/>
      <c r="G44" s="132"/>
    </row>
    <row r="45" spans="1:7" x14ac:dyDescent="0.3">
      <c r="A45" s="110" t="s">
        <v>285</v>
      </c>
      <c r="B45" s="132"/>
      <c r="C45" s="133"/>
      <c r="D45" s="132"/>
      <c r="E45" s="133"/>
      <c r="F45" s="133"/>
      <c r="G45" s="132"/>
    </row>
    <row r="46" spans="1:7" x14ac:dyDescent="0.3">
      <c r="A46" s="118" t="s">
        <v>286</v>
      </c>
      <c r="B46" s="132">
        <f t="shared" ref="B46:G46" si="8">SUM(B47:B54)</f>
        <v>0</v>
      </c>
      <c r="C46" s="132">
        <f t="shared" si="8"/>
        <v>0</v>
      </c>
      <c r="D46" s="132">
        <f t="shared" si="8"/>
        <v>0</v>
      </c>
      <c r="E46" s="132">
        <f t="shared" si="8"/>
        <v>0</v>
      </c>
      <c r="F46" s="132">
        <f t="shared" si="8"/>
        <v>0</v>
      </c>
      <c r="G46" s="132">
        <f t="shared" si="8"/>
        <v>0</v>
      </c>
    </row>
    <row r="47" spans="1:7" ht="27" customHeight="1" x14ac:dyDescent="0.3">
      <c r="A47" s="136" t="s">
        <v>287</v>
      </c>
      <c r="B47" s="132"/>
      <c r="C47" s="133"/>
      <c r="D47" s="132">
        <f t="shared" ref="D47:D64" si="9">B47+C47</f>
        <v>0</v>
      </c>
      <c r="E47" s="133"/>
      <c r="F47" s="133"/>
      <c r="G47" s="132">
        <f t="shared" ref="G47:G64" si="10">F47-B47</f>
        <v>0</v>
      </c>
    </row>
    <row r="48" spans="1:7" ht="25.8" customHeight="1" x14ac:dyDescent="0.3">
      <c r="A48" s="136" t="s">
        <v>288</v>
      </c>
      <c r="B48" s="132"/>
      <c r="C48" s="133"/>
      <c r="D48" s="132">
        <f t="shared" si="9"/>
        <v>0</v>
      </c>
      <c r="E48" s="133"/>
      <c r="F48" s="133"/>
      <c r="G48" s="132">
        <f t="shared" si="10"/>
        <v>0</v>
      </c>
    </row>
    <row r="49" spans="1:7" ht="26.4" customHeight="1" x14ac:dyDescent="0.3">
      <c r="A49" s="136" t="s">
        <v>289</v>
      </c>
      <c r="B49" s="132"/>
      <c r="C49" s="133"/>
      <c r="D49" s="132">
        <f t="shared" si="9"/>
        <v>0</v>
      </c>
      <c r="E49" s="133"/>
      <c r="F49" s="133"/>
      <c r="G49" s="132">
        <f t="shared" si="10"/>
        <v>0</v>
      </c>
    </row>
    <row r="50" spans="1:7" ht="40.799999999999997" customHeight="1" x14ac:dyDescent="0.3">
      <c r="A50" s="136" t="s">
        <v>290</v>
      </c>
      <c r="B50" s="132"/>
      <c r="C50" s="133"/>
      <c r="D50" s="132">
        <f t="shared" si="9"/>
        <v>0</v>
      </c>
      <c r="E50" s="133"/>
      <c r="F50" s="133"/>
      <c r="G50" s="132">
        <f t="shared" si="10"/>
        <v>0</v>
      </c>
    </row>
    <row r="51" spans="1:7" ht="16.2" customHeight="1" x14ac:dyDescent="0.3">
      <c r="A51" s="136" t="s">
        <v>291</v>
      </c>
      <c r="B51" s="132"/>
      <c r="C51" s="133"/>
      <c r="D51" s="132">
        <f t="shared" si="9"/>
        <v>0</v>
      </c>
      <c r="E51" s="133"/>
      <c r="F51" s="133"/>
      <c r="G51" s="132">
        <f t="shared" si="10"/>
        <v>0</v>
      </c>
    </row>
    <row r="52" spans="1:7" ht="33" customHeight="1" x14ac:dyDescent="0.3">
      <c r="A52" s="136" t="s">
        <v>292</v>
      </c>
      <c r="B52" s="132"/>
      <c r="C52" s="133"/>
      <c r="D52" s="132">
        <f t="shared" si="9"/>
        <v>0</v>
      </c>
      <c r="E52" s="133"/>
      <c r="F52" s="133"/>
      <c r="G52" s="132">
        <f t="shared" si="10"/>
        <v>0</v>
      </c>
    </row>
    <row r="53" spans="1:7" ht="37.799999999999997" customHeight="1" x14ac:dyDescent="0.3">
      <c r="A53" s="136" t="s">
        <v>293</v>
      </c>
      <c r="B53" s="132"/>
      <c r="C53" s="133"/>
      <c r="D53" s="132">
        <f t="shared" si="9"/>
        <v>0</v>
      </c>
      <c r="E53" s="133"/>
      <c r="F53" s="133"/>
      <c r="G53" s="132">
        <f t="shared" si="10"/>
        <v>0</v>
      </c>
    </row>
    <row r="54" spans="1:7" ht="36.6" customHeight="1" x14ac:dyDescent="0.3">
      <c r="A54" s="136" t="s">
        <v>294</v>
      </c>
      <c r="B54" s="132"/>
      <c r="C54" s="133"/>
      <c r="D54" s="132">
        <f t="shared" si="9"/>
        <v>0</v>
      </c>
      <c r="E54" s="133"/>
      <c r="F54" s="133"/>
      <c r="G54" s="132">
        <f t="shared" si="10"/>
        <v>0</v>
      </c>
    </row>
    <row r="55" spans="1:7" ht="22.8" customHeight="1" x14ac:dyDescent="0.3">
      <c r="A55" s="122" t="s">
        <v>295</v>
      </c>
      <c r="B55" s="132">
        <f t="shared" ref="B55:G55" si="11">SUM(B56:B59)</f>
        <v>0</v>
      </c>
      <c r="C55" s="132">
        <f t="shared" si="11"/>
        <v>0</v>
      </c>
      <c r="D55" s="132">
        <f t="shared" si="11"/>
        <v>0</v>
      </c>
      <c r="E55" s="132">
        <f t="shared" si="11"/>
        <v>0</v>
      </c>
      <c r="F55" s="132">
        <f t="shared" si="11"/>
        <v>0</v>
      </c>
      <c r="G55" s="132">
        <f t="shared" si="11"/>
        <v>0</v>
      </c>
    </row>
    <row r="56" spans="1:7" ht="31.2" customHeight="1" x14ac:dyDescent="0.3">
      <c r="A56" s="136" t="s">
        <v>296</v>
      </c>
      <c r="B56" s="132"/>
      <c r="C56" s="133"/>
      <c r="D56" s="132">
        <f t="shared" si="9"/>
        <v>0</v>
      </c>
      <c r="E56" s="133"/>
      <c r="F56" s="133"/>
      <c r="G56" s="132">
        <f t="shared" si="10"/>
        <v>0</v>
      </c>
    </row>
    <row r="57" spans="1:7" ht="21" customHeight="1" x14ac:dyDescent="0.3">
      <c r="A57" s="136" t="s">
        <v>297</v>
      </c>
      <c r="B57" s="132"/>
      <c r="C57" s="133"/>
      <c r="D57" s="132">
        <f t="shared" si="9"/>
        <v>0</v>
      </c>
      <c r="E57" s="133"/>
      <c r="F57" s="133"/>
      <c r="G57" s="132">
        <f t="shared" si="10"/>
        <v>0</v>
      </c>
    </row>
    <row r="58" spans="1:7" ht="21" customHeight="1" x14ac:dyDescent="0.3">
      <c r="A58" s="136" t="s">
        <v>298</v>
      </c>
      <c r="B58" s="132"/>
      <c r="C58" s="133"/>
      <c r="D58" s="132">
        <f t="shared" si="9"/>
        <v>0</v>
      </c>
      <c r="E58" s="133"/>
      <c r="F58" s="133"/>
      <c r="G58" s="132">
        <f t="shared" si="10"/>
        <v>0</v>
      </c>
    </row>
    <row r="59" spans="1:7" ht="17.399999999999999" customHeight="1" x14ac:dyDescent="0.3">
      <c r="A59" s="136" t="s">
        <v>299</v>
      </c>
      <c r="B59" s="132"/>
      <c r="C59" s="133"/>
      <c r="D59" s="132">
        <f t="shared" si="9"/>
        <v>0</v>
      </c>
      <c r="E59" s="133"/>
      <c r="F59" s="133"/>
      <c r="G59" s="132">
        <f t="shared" si="10"/>
        <v>0</v>
      </c>
    </row>
    <row r="60" spans="1:7" ht="30.6" customHeight="1" x14ac:dyDescent="0.3">
      <c r="A60" s="122" t="s">
        <v>300</v>
      </c>
      <c r="B60" s="132">
        <f t="shared" ref="B60:G60" si="12">B61+B62</f>
        <v>0</v>
      </c>
      <c r="C60" s="132">
        <f t="shared" si="12"/>
        <v>0</v>
      </c>
      <c r="D60" s="132">
        <f t="shared" si="12"/>
        <v>0</v>
      </c>
      <c r="E60" s="132">
        <f t="shared" si="12"/>
        <v>0</v>
      </c>
      <c r="F60" s="132">
        <f t="shared" si="12"/>
        <v>0</v>
      </c>
      <c r="G60" s="132">
        <f t="shared" si="12"/>
        <v>0</v>
      </c>
    </row>
    <row r="61" spans="1:7" ht="30.6" customHeight="1" x14ac:dyDescent="0.3">
      <c r="A61" s="136" t="s">
        <v>301</v>
      </c>
      <c r="B61" s="132"/>
      <c r="C61" s="133"/>
      <c r="D61" s="132">
        <f t="shared" si="9"/>
        <v>0</v>
      </c>
      <c r="E61" s="133"/>
      <c r="F61" s="133"/>
      <c r="G61" s="132">
        <f t="shared" si="10"/>
        <v>0</v>
      </c>
    </row>
    <row r="62" spans="1:7" ht="17.399999999999999" customHeight="1" x14ac:dyDescent="0.3">
      <c r="A62" s="136" t="s">
        <v>302</v>
      </c>
      <c r="B62" s="132"/>
      <c r="C62" s="133"/>
      <c r="D62" s="132">
        <f t="shared" si="9"/>
        <v>0</v>
      </c>
      <c r="E62" s="133"/>
      <c r="F62" s="133"/>
      <c r="G62" s="132">
        <f t="shared" si="10"/>
        <v>0</v>
      </c>
    </row>
    <row r="63" spans="1:7" ht="38.4" customHeight="1" x14ac:dyDescent="0.3">
      <c r="A63" s="122" t="s">
        <v>303</v>
      </c>
      <c r="B63" s="132">
        <v>95633640</v>
      </c>
      <c r="C63" s="133">
        <v>0</v>
      </c>
      <c r="D63" s="132">
        <f t="shared" si="9"/>
        <v>95633640</v>
      </c>
      <c r="E63" s="133">
        <v>30785543</v>
      </c>
      <c r="F63" s="133">
        <v>30785543</v>
      </c>
      <c r="G63" s="132">
        <f t="shared" si="10"/>
        <v>-64848097</v>
      </c>
    </row>
    <row r="64" spans="1:7" x14ac:dyDescent="0.3">
      <c r="A64" s="118" t="s">
        <v>304</v>
      </c>
      <c r="B64" s="132"/>
      <c r="C64" s="146"/>
      <c r="D64" s="132">
        <f t="shared" si="9"/>
        <v>0</v>
      </c>
      <c r="E64" s="133"/>
      <c r="F64" s="133"/>
      <c r="G64" s="132">
        <f t="shared" si="10"/>
        <v>0</v>
      </c>
    </row>
    <row r="65" spans="1:7" x14ac:dyDescent="0.3">
      <c r="A65" s="137"/>
      <c r="B65" s="140"/>
      <c r="C65" s="145"/>
      <c r="D65" s="140"/>
      <c r="E65" s="117"/>
      <c r="F65" s="117"/>
      <c r="G65" s="140"/>
    </row>
    <row r="66" spans="1:7" ht="31.8" customHeight="1" x14ac:dyDescent="0.3">
      <c r="A66" s="85" t="s">
        <v>305</v>
      </c>
      <c r="B66" s="138">
        <f t="shared" ref="B66:G66" si="13">B46+B55+B60+B63+B64</f>
        <v>95633640</v>
      </c>
      <c r="C66" s="138">
        <f t="shared" si="13"/>
        <v>0</v>
      </c>
      <c r="D66" s="138">
        <f t="shared" si="13"/>
        <v>95633640</v>
      </c>
      <c r="E66" s="138">
        <f t="shared" si="13"/>
        <v>30785543</v>
      </c>
      <c r="F66" s="138">
        <f t="shared" si="13"/>
        <v>30785543</v>
      </c>
      <c r="G66" s="138">
        <f t="shared" si="13"/>
        <v>-64848097</v>
      </c>
    </row>
    <row r="67" spans="1:7" ht="6" customHeight="1" x14ac:dyDescent="0.3">
      <c r="A67" s="147"/>
      <c r="B67" s="132"/>
      <c r="C67" s="145"/>
      <c r="D67" s="132"/>
      <c r="E67" s="145"/>
      <c r="F67" s="145"/>
      <c r="G67" s="132"/>
    </row>
    <row r="68" spans="1:7" ht="32.4" customHeight="1" x14ac:dyDescent="0.3">
      <c r="A68" s="85" t="s">
        <v>306</v>
      </c>
      <c r="B68" s="138">
        <f t="shared" ref="B68:G68" si="14">B69</f>
        <v>0</v>
      </c>
      <c r="C68" s="138">
        <f t="shared" si="14"/>
        <v>0</v>
      </c>
      <c r="D68" s="138">
        <f t="shared" si="14"/>
        <v>0</v>
      </c>
      <c r="E68" s="138">
        <f t="shared" si="14"/>
        <v>0</v>
      </c>
      <c r="F68" s="138">
        <f t="shared" si="14"/>
        <v>0</v>
      </c>
      <c r="G68" s="138">
        <f t="shared" si="14"/>
        <v>0</v>
      </c>
    </row>
    <row r="69" spans="1:7" ht="21" customHeight="1" x14ac:dyDescent="0.3">
      <c r="A69" s="147" t="s">
        <v>307</v>
      </c>
      <c r="B69" s="132"/>
      <c r="C69" s="133"/>
      <c r="D69" s="132">
        <f>B69+C69</f>
        <v>0</v>
      </c>
      <c r="E69" s="133"/>
      <c r="F69" s="133"/>
      <c r="G69" s="132">
        <f>F69-B69</f>
        <v>0</v>
      </c>
    </row>
    <row r="70" spans="1:7" ht="6" customHeight="1" x14ac:dyDescent="0.3">
      <c r="A70" s="147"/>
      <c r="B70" s="132"/>
      <c r="C70" s="133"/>
      <c r="D70" s="132"/>
      <c r="E70" s="133"/>
      <c r="F70" s="133"/>
      <c r="G70" s="132"/>
    </row>
    <row r="71" spans="1:7" ht="22.8" customHeight="1" x14ac:dyDescent="0.3">
      <c r="A71" s="85" t="s">
        <v>308</v>
      </c>
      <c r="B71" s="138">
        <f t="shared" ref="B71:G71" si="15">B41+B66+B68</f>
        <v>110234287</v>
      </c>
      <c r="C71" s="138">
        <f t="shared" si="15"/>
        <v>0</v>
      </c>
      <c r="D71" s="138">
        <f t="shared" si="15"/>
        <v>110234287</v>
      </c>
      <c r="E71" s="138">
        <f t="shared" si="15"/>
        <v>30897493.530000001</v>
      </c>
      <c r="F71" s="138">
        <f t="shared" si="15"/>
        <v>30897493.530000001</v>
      </c>
      <c r="G71" s="138">
        <f t="shared" si="15"/>
        <v>-79336793.469999999</v>
      </c>
    </row>
    <row r="72" spans="1:7" ht="3" customHeight="1" x14ac:dyDescent="0.3">
      <c r="A72" s="147"/>
      <c r="B72" s="132"/>
      <c r="C72" s="133"/>
      <c r="D72" s="132"/>
      <c r="E72" s="133"/>
      <c r="F72" s="133"/>
      <c r="G72" s="132"/>
    </row>
    <row r="73" spans="1:7" ht="13.2" customHeight="1" x14ac:dyDescent="0.3">
      <c r="A73" s="85" t="s">
        <v>309</v>
      </c>
      <c r="B73" s="132"/>
      <c r="C73" s="133"/>
      <c r="D73" s="132"/>
      <c r="E73" s="133"/>
      <c r="F73" s="133"/>
      <c r="G73" s="132"/>
    </row>
    <row r="74" spans="1:7" ht="39" customHeight="1" x14ac:dyDescent="0.3">
      <c r="A74" s="147" t="s">
        <v>310</v>
      </c>
      <c r="B74" s="132"/>
      <c r="C74" s="133"/>
      <c r="D74" s="132">
        <f>B74+C74</f>
        <v>0</v>
      </c>
      <c r="E74" s="133"/>
      <c r="F74" s="133"/>
      <c r="G74" s="132">
        <f>F74-B74</f>
        <v>0</v>
      </c>
    </row>
    <row r="75" spans="1:7" ht="37.799999999999997" customHeight="1" x14ac:dyDescent="0.3">
      <c r="A75" s="147" t="s">
        <v>311</v>
      </c>
      <c r="B75" s="132"/>
      <c r="C75" s="133"/>
      <c r="D75" s="132">
        <f>B75+C75</f>
        <v>0</v>
      </c>
      <c r="E75" s="133"/>
      <c r="F75" s="133"/>
      <c r="G75" s="132">
        <f>F75-B75</f>
        <v>0</v>
      </c>
    </row>
    <row r="76" spans="1:7" ht="36" customHeight="1" thickBot="1" x14ac:dyDescent="0.35">
      <c r="A76" s="97" t="s">
        <v>312</v>
      </c>
      <c r="B76" s="148">
        <f t="shared" ref="B76:G76" si="16">SUM(B74:B75)</f>
        <v>0</v>
      </c>
      <c r="C76" s="148">
        <f t="shared" si="16"/>
        <v>0</v>
      </c>
      <c r="D76" s="148">
        <f t="shared" si="16"/>
        <v>0</v>
      </c>
      <c r="E76" s="148">
        <f t="shared" si="16"/>
        <v>0</v>
      </c>
      <c r="F76" s="148">
        <f t="shared" si="16"/>
        <v>0</v>
      </c>
      <c r="G76" s="148">
        <f t="shared" si="16"/>
        <v>0</v>
      </c>
    </row>
  </sheetData>
  <mergeCells count="11">
    <mergeCell ref="F6:F7"/>
    <mergeCell ref="A1:G1"/>
    <mergeCell ref="A2:G2"/>
    <mergeCell ref="A3:G3"/>
    <mergeCell ref="A4:G4"/>
    <mergeCell ref="B5:F5"/>
    <mergeCell ref="G5:G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139" workbookViewId="0">
      <selection activeCell="E167" sqref="E167"/>
    </sheetView>
  </sheetViews>
  <sheetFormatPr baseColWidth="10" defaultRowHeight="14.4" x14ac:dyDescent="0.3"/>
  <cols>
    <col min="1" max="1" width="2.77734375" customWidth="1"/>
    <col min="3" max="3" width="49" customWidth="1"/>
  </cols>
  <sheetData>
    <row r="1" spans="1:9" ht="15" thickBo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0" t="s">
        <v>119</v>
      </c>
      <c r="C2" s="21"/>
      <c r="D2" s="21"/>
      <c r="E2" s="21"/>
      <c r="F2" s="21"/>
      <c r="G2" s="21"/>
      <c r="H2" s="21"/>
      <c r="I2" s="149"/>
    </row>
    <row r="3" spans="1:9" x14ac:dyDescent="0.3">
      <c r="A3" s="1"/>
      <c r="B3" s="73" t="s">
        <v>313</v>
      </c>
      <c r="C3" s="74"/>
      <c r="D3" s="74"/>
      <c r="E3" s="74"/>
      <c r="F3" s="74"/>
      <c r="G3" s="74"/>
      <c r="H3" s="74"/>
      <c r="I3" s="150"/>
    </row>
    <row r="4" spans="1:9" x14ac:dyDescent="0.3">
      <c r="A4" s="1"/>
      <c r="B4" s="73" t="s">
        <v>314</v>
      </c>
      <c r="C4" s="74"/>
      <c r="D4" s="74"/>
      <c r="E4" s="74"/>
      <c r="F4" s="74"/>
      <c r="G4" s="74"/>
      <c r="H4" s="74"/>
      <c r="I4" s="150"/>
    </row>
    <row r="5" spans="1:9" x14ac:dyDescent="0.3">
      <c r="A5" s="1"/>
      <c r="B5" s="73" t="s">
        <v>125</v>
      </c>
      <c r="C5" s="74"/>
      <c r="D5" s="74"/>
      <c r="E5" s="74"/>
      <c r="F5" s="74"/>
      <c r="G5" s="74"/>
      <c r="H5" s="74"/>
      <c r="I5" s="150"/>
    </row>
    <row r="6" spans="1:9" ht="15" thickBot="1" x14ac:dyDescent="0.35">
      <c r="A6" s="1"/>
      <c r="B6" s="76" t="s">
        <v>0</v>
      </c>
      <c r="C6" s="77"/>
      <c r="D6" s="77"/>
      <c r="E6" s="77"/>
      <c r="F6" s="77"/>
      <c r="G6" s="77"/>
      <c r="H6" s="77"/>
      <c r="I6" s="151"/>
    </row>
    <row r="7" spans="1:9" x14ac:dyDescent="0.3">
      <c r="A7" s="1"/>
      <c r="B7" s="152" t="s">
        <v>1</v>
      </c>
      <c r="C7" s="153"/>
      <c r="D7" s="152" t="s">
        <v>315</v>
      </c>
      <c r="E7" s="154"/>
      <c r="F7" s="154"/>
      <c r="G7" s="154"/>
      <c r="H7" s="153"/>
      <c r="I7" s="127" t="s">
        <v>316</v>
      </c>
    </row>
    <row r="8" spans="1:9" ht="15" thickBot="1" x14ac:dyDescent="0.35">
      <c r="A8" s="1"/>
      <c r="B8" s="155"/>
      <c r="C8" s="156"/>
      <c r="D8" s="157"/>
      <c r="E8" s="158"/>
      <c r="F8" s="158"/>
      <c r="G8" s="158"/>
      <c r="H8" s="159"/>
      <c r="I8" s="129"/>
    </row>
    <row r="9" spans="1:9" ht="42" thickBot="1" x14ac:dyDescent="0.35">
      <c r="A9" s="1"/>
      <c r="B9" s="157"/>
      <c r="C9" s="159"/>
      <c r="D9" s="160" t="s">
        <v>206</v>
      </c>
      <c r="E9" s="18" t="s">
        <v>317</v>
      </c>
      <c r="F9" s="160" t="s">
        <v>318</v>
      </c>
      <c r="G9" s="160" t="s">
        <v>204</v>
      </c>
      <c r="H9" s="160" t="s">
        <v>207</v>
      </c>
      <c r="I9" s="131"/>
    </row>
    <row r="10" spans="1:9" x14ac:dyDescent="0.3">
      <c r="A10" s="1"/>
      <c r="B10" s="161" t="s">
        <v>319</v>
      </c>
      <c r="C10" s="162"/>
      <c r="D10" s="163">
        <f t="shared" ref="D10:I10" si="0">D11+D19+D29+D39+D49+D59+D72+D76+D63</f>
        <v>17443056</v>
      </c>
      <c r="E10" s="163">
        <f t="shared" si="0"/>
        <v>0</v>
      </c>
      <c r="F10" s="163">
        <f t="shared" si="0"/>
        <v>17443056</v>
      </c>
      <c r="G10" s="163">
        <f t="shared" si="0"/>
        <v>5163923.83</v>
      </c>
      <c r="H10" s="163">
        <f t="shared" si="0"/>
        <v>4536985.53</v>
      </c>
      <c r="I10" s="163">
        <f t="shared" si="0"/>
        <v>12279132.17</v>
      </c>
    </row>
    <row r="11" spans="1:9" x14ac:dyDescent="0.3">
      <c r="A11" s="1"/>
      <c r="B11" s="164" t="s">
        <v>320</v>
      </c>
      <c r="C11" s="165"/>
      <c r="D11" s="140">
        <f t="shared" ref="D11:I11" si="1">SUM(D12:D18)</f>
        <v>9594914</v>
      </c>
      <c r="E11" s="140">
        <f t="shared" si="1"/>
        <v>0</v>
      </c>
      <c r="F11" s="140">
        <f t="shared" si="1"/>
        <v>9594914</v>
      </c>
      <c r="G11" s="140">
        <f t="shared" si="1"/>
        <v>2222586.7800000003</v>
      </c>
      <c r="H11" s="140">
        <f t="shared" si="1"/>
        <v>2222586.7800000003</v>
      </c>
      <c r="I11" s="140">
        <f t="shared" si="1"/>
        <v>7372327.2199999997</v>
      </c>
    </row>
    <row r="12" spans="1:9" x14ac:dyDescent="0.3">
      <c r="A12" s="1"/>
      <c r="B12" s="166" t="s">
        <v>321</v>
      </c>
      <c r="C12" s="167"/>
      <c r="D12" s="140"/>
      <c r="E12" s="132"/>
      <c r="F12" s="132">
        <f>D12+E12</f>
        <v>0</v>
      </c>
      <c r="G12" s="132"/>
      <c r="H12" s="132"/>
      <c r="I12" s="132">
        <f>F12-G12</f>
        <v>0</v>
      </c>
    </row>
    <row r="13" spans="1:9" x14ac:dyDescent="0.3">
      <c r="A13" s="1"/>
      <c r="B13" s="166" t="s">
        <v>322</v>
      </c>
      <c r="C13" s="167"/>
      <c r="D13" s="140">
        <v>5859000</v>
      </c>
      <c r="E13" s="132">
        <v>0</v>
      </c>
      <c r="F13" s="132">
        <f t="shared" ref="F13:F18" si="2">D13+E13</f>
        <v>5859000</v>
      </c>
      <c r="G13" s="132">
        <v>1331838.1200000001</v>
      </c>
      <c r="H13" s="132">
        <v>1331838.1200000001</v>
      </c>
      <c r="I13" s="132">
        <f t="shared" ref="I13:I18" si="3">F13-G13</f>
        <v>4527161.88</v>
      </c>
    </row>
    <row r="14" spans="1:9" x14ac:dyDescent="0.3">
      <c r="A14" s="1"/>
      <c r="B14" s="166" t="s">
        <v>323</v>
      </c>
      <c r="C14" s="167"/>
      <c r="D14" s="140"/>
      <c r="E14" s="132"/>
      <c r="F14" s="132">
        <f t="shared" si="2"/>
        <v>0</v>
      </c>
      <c r="G14" s="132"/>
      <c r="H14" s="132"/>
      <c r="I14" s="132">
        <f t="shared" si="3"/>
        <v>0</v>
      </c>
    </row>
    <row r="15" spans="1:9" x14ac:dyDescent="0.3">
      <c r="A15" s="1"/>
      <c r="B15" s="166" t="s">
        <v>324</v>
      </c>
      <c r="C15" s="167"/>
      <c r="D15" s="140"/>
      <c r="E15" s="132"/>
      <c r="F15" s="132">
        <f t="shared" si="2"/>
        <v>0</v>
      </c>
      <c r="G15" s="132"/>
      <c r="H15" s="132"/>
      <c r="I15" s="132">
        <f t="shared" si="3"/>
        <v>0</v>
      </c>
    </row>
    <row r="16" spans="1:9" x14ac:dyDescent="0.3">
      <c r="A16" s="1"/>
      <c r="B16" s="166" t="s">
        <v>325</v>
      </c>
      <c r="C16" s="167"/>
      <c r="D16" s="140">
        <v>200000</v>
      </c>
      <c r="E16" s="132">
        <v>0</v>
      </c>
      <c r="F16" s="132">
        <f t="shared" si="2"/>
        <v>200000</v>
      </c>
      <c r="G16" s="132">
        <v>0</v>
      </c>
      <c r="H16" s="132">
        <v>0</v>
      </c>
      <c r="I16" s="132">
        <f t="shared" si="3"/>
        <v>200000</v>
      </c>
    </row>
    <row r="17" spans="1:9" x14ac:dyDescent="0.3">
      <c r="A17" s="1"/>
      <c r="B17" s="166" t="s">
        <v>326</v>
      </c>
      <c r="C17" s="167"/>
      <c r="D17" s="140"/>
      <c r="E17" s="132"/>
      <c r="F17" s="132">
        <f t="shared" si="2"/>
        <v>0</v>
      </c>
      <c r="G17" s="132"/>
      <c r="H17" s="132"/>
      <c r="I17" s="132">
        <f t="shared" si="3"/>
        <v>0</v>
      </c>
    </row>
    <row r="18" spans="1:9" x14ac:dyDescent="0.3">
      <c r="A18" s="1"/>
      <c r="B18" s="166" t="s">
        <v>327</v>
      </c>
      <c r="C18" s="167"/>
      <c r="D18" s="140">
        <v>3535914</v>
      </c>
      <c r="E18" s="132">
        <v>0</v>
      </c>
      <c r="F18" s="132">
        <f t="shared" si="2"/>
        <v>3535914</v>
      </c>
      <c r="G18" s="132">
        <v>890748.66</v>
      </c>
      <c r="H18" s="132">
        <v>890748.66</v>
      </c>
      <c r="I18" s="132">
        <f t="shared" si="3"/>
        <v>2645165.34</v>
      </c>
    </row>
    <row r="19" spans="1:9" x14ac:dyDescent="0.3">
      <c r="A19" s="1"/>
      <c r="B19" s="164" t="s">
        <v>328</v>
      </c>
      <c r="C19" s="165"/>
      <c r="D19" s="140">
        <f t="shared" ref="D19:I19" si="4">SUM(D20:D28)</f>
        <v>900000</v>
      </c>
      <c r="E19" s="140">
        <f t="shared" si="4"/>
        <v>0</v>
      </c>
      <c r="F19" s="140">
        <f t="shared" si="4"/>
        <v>900000</v>
      </c>
      <c r="G19" s="140">
        <f t="shared" si="4"/>
        <v>230000</v>
      </c>
      <c r="H19" s="140">
        <f t="shared" si="4"/>
        <v>230000</v>
      </c>
      <c r="I19" s="140">
        <f t="shared" si="4"/>
        <v>670000</v>
      </c>
    </row>
    <row r="20" spans="1:9" x14ac:dyDescent="0.3">
      <c r="A20" s="1"/>
      <c r="B20" s="166" t="s">
        <v>329</v>
      </c>
      <c r="C20" s="167"/>
      <c r="D20" s="140"/>
      <c r="E20" s="132"/>
      <c r="F20" s="140">
        <f t="shared" ref="F20:F28" si="5">D20+E20</f>
        <v>0</v>
      </c>
      <c r="G20" s="132"/>
      <c r="H20" s="132"/>
      <c r="I20" s="132">
        <f>F20-G20</f>
        <v>0</v>
      </c>
    </row>
    <row r="21" spans="1:9" x14ac:dyDescent="0.3">
      <c r="A21" s="1"/>
      <c r="B21" s="166" t="s">
        <v>330</v>
      </c>
      <c r="C21" s="167"/>
      <c r="D21" s="140"/>
      <c r="E21" s="132"/>
      <c r="F21" s="140">
        <f t="shared" si="5"/>
        <v>0</v>
      </c>
      <c r="G21" s="132"/>
      <c r="H21" s="132"/>
      <c r="I21" s="132">
        <f t="shared" ref="I21:I83" si="6">F21-G21</f>
        <v>0</v>
      </c>
    </row>
    <row r="22" spans="1:9" x14ac:dyDescent="0.3">
      <c r="A22" s="1"/>
      <c r="B22" s="166" t="s">
        <v>331</v>
      </c>
      <c r="C22" s="167"/>
      <c r="D22" s="140"/>
      <c r="E22" s="132"/>
      <c r="F22" s="140">
        <f t="shared" si="5"/>
        <v>0</v>
      </c>
      <c r="G22" s="132"/>
      <c r="H22" s="132"/>
      <c r="I22" s="132">
        <f t="shared" si="6"/>
        <v>0</v>
      </c>
    </row>
    <row r="23" spans="1:9" x14ac:dyDescent="0.3">
      <c r="A23" s="1"/>
      <c r="B23" s="166" t="s">
        <v>332</v>
      </c>
      <c r="C23" s="167"/>
      <c r="D23" s="140"/>
      <c r="E23" s="132"/>
      <c r="F23" s="140">
        <f t="shared" si="5"/>
        <v>0</v>
      </c>
      <c r="G23" s="132"/>
      <c r="H23" s="132"/>
      <c r="I23" s="132">
        <f t="shared" si="6"/>
        <v>0</v>
      </c>
    </row>
    <row r="24" spans="1:9" x14ac:dyDescent="0.3">
      <c r="A24" s="1"/>
      <c r="B24" s="166" t="s">
        <v>333</v>
      </c>
      <c r="C24" s="167"/>
      <c r="D24" s="140"/>
      <c r="E24" s="132"/>
      <c r="F24" s="140">
        <f t="shared" si="5"/>
        <v>0</v>
      </c>
      <c r="G24" s="132"/>
      <c r="H24" s="132"/>
      <c r="I24" s="132">
        <f t="shared" si="6"/>
        <v>0</v>
      </c>
    </row>
    <row r="25" spans="1:9" x14ac:dyDescent="0.3">
      <c r="A25" s="1"/>
      <c r="B25" s="166" t="s">
        <v>334</v>
      </c>
      <c r="C25" s="167"/>
      <c r="D25" s="140">
        <v>900000</v>
      </c>
      <c r="E25" s="132">
        <v>0</v>
      </c>
      <c r="F25" s="140">
        <f t="shared" si="5"/>
        <v>900000</v>
      </c>
      <c r="G25" s="132">
        <v>230000</v>
      </c>
      <c r="H25" s="132">
        <v>230000</v>
      </c>
      <c r="I25" s="132">
        <f t="shared" si="6"/>
        <v>670000</v>
      </c>
    </row>
    <row r="26" spans="1:9" x14ac:dyDescent="0.3">
      <c r="A26" s="1"/>
      <c r="B26" s="166" t="s">
        <v>335</v>
      </c>
      <c r="C26" s="167"/>
      <c r="D26" s="140"/>
      <c r="E26" s="132"/>
      <c r="F26" s="140">
        <f t="shared" si="5"/>
        <v>0</v>
      </c>
      <c r="G26" s="132"/>
      <c r="H26" s="132"/>
      <c r="I26" s="132">
        <f t="shared" si="6"/>
        <v>0</v>
      </c>
    </row>
    <row r="27" spans="1:9" x14ac:dyDescent="0.3">
      <c r="A27" s="1"/>
      <c r="B27" s="166" t="s">
        <v>336</v>
      </c>
      <c r="C27" s="167"/>
      <c r="D27" s="140"/>
      <c r="E27" s="132"/>
      <c r="F27" s="140">
        <f t="shared" si="5"/>
        <v>0</v>
      </c>
      <c r="G27" s="132"/>
      <c r="H27" s="132"/>
      <c r="I27" s="132">
        <f t="shared" si="6"/>
        <v>0</v>
      </c>
    </row>
    <row r="28" spans="1:9" x14ac:dyDescent="0.3">
      <c r="A28" s="1"/>
      <c r="B28" s="166" t="s">
        <v>337</v>
      </c>
      <c r="C28" s="167"/>
      <c r="D28" s="140"/>
      <c r="E28" s="132"/>
      <c r="F28" s="140">
        <f t="shared" si="5"/>
        <v>0</v>
      </c>
      <c r="G28" s="132"/>
      <c r="H28" s="132"/>
      <c r="I28" s="132">
        <f t="shared" si="6"/>
        <v>0</v>
      </c>
    </row>
    <row r="29" spans="1:9" x14ac:dyDescent="0.3">
      <c r="A29" s="1"/>
      <c r="B29" s="164" t="s">
        <v>338</v>
      </c>
      <c r="C29" s="165"/>
      <c r="D29" s="140">
        <f t="shared" ref="D29:I29" si="7">SUM(D30:D38)</f>
        <v>1829541</v>
      </c>
      <c r="E29" s="140">
        <f t="shared" si="7"/>
        <v>0</v>
      </c>
      <c r="F29" s="140">
        <f t="shared" si="7"/>
        <v>1829541</v>
      </c>
      <c r="G29" s="140">
        <f t="shared" si="7"/>
        <v>1973837.05</v>
      </c>
      <c r="H29" s="140">
        <f t="shared" si="7"/>
        <v>1346898.75</v>
      </c>
      <c r="I29" s="140">
        <f t="shared" si="7"/>
        <v>-144296.05000000005</v>
      </c>
    </row>
    <row r="30" spans="1:9" x14ac:dyDescent="0.3">
      <c r="A30" s="1"/>
      <c r="B30" s="166" t="s">
        <v>339</v>
      </c>
      <c r="C30" s="167"/>
      <c r="D30" s="140"/>
      <c r="E30" s="132"/>
      <c r="F30" s="140">
        <f t="shared" ref="F30:F38" si="8">D30+E30</f>
        <v>0</v>
      </c>
      <c r="G30" s="132"/>
      <c r="H30" s="132"/>
      <c r="I30" s="132">
        <f t="shared" si="6"/>
        <v>0</v>
      </c>
    </row>
    <row r="31" spans="1:9" x14ac:dyDescent="0.3">
      <c r="A31" s="1"/>
      <c r="B31" s="166" t="s">
        <v>340</v>
      </c>
      <c r="C31" s="167"/>
      <c r="D31" s="140"/>
      <c r="E31" s="132"/>
      <c r="F31" s="140">
        <f t="shared" si="8"/>
        <v>0</v>
      </c>
      <c r="G31" s="132"/>
      <c r="H31" s="132"/>
      <c r="I31" s="132">
        <f t="shared" si="6"/>
        <v>0</v>
      </c>
    </row>
    <row r="32" spans="1:9" x14ac:dyDescent="0.3">
      <c r="A32" s="1"/>
      <c r="B32" s="166" t="s">
        <v>341</v>
      </c>
      <c r="C32" s="167"/>
      <c r="D32" s="140">
        <v>282000</v>
      </c>
      <c r="E32" s="132">
        <v>0</v>
      </c>
      <c r="F32" s="140">
        <f t="shared" si="8"/>
        <v>282000</v>
      </c>
      <c r="G32" s="132">
        <v>0</v>
      </c>
      <c r="H32" s="132">
        <v>0</v>
      </c>
      <c r="I32" s="132">
        <f t="shared" si="6"/>
        <v>282000</v>
      </c>
    </row>
    <row r="33" spans="1:9" x14ac:dyDescent="0.3">
      <c r="A33" s="1"/>
      <c r="B33" s="166" t="s">
        <v>342</v>
      </c>
      <c r="C33" s="167"/>
      <c r="D33" s="140">
        <v>960</v>
      </c>
      <c r="E33" s="132">
        <v>0</v>
      </c>
      <c r="F33" s="140">
        <f t="shared" si="8"/>
        <v>960</v>
      </c>
      <c r="G33" s="132">
        <v>0</v>
      </c>
      <c r="H33" s="132">
        <v>0</v>
      </c>
      <c r="I33" s="132">
        <f t="shared" si="6"/>
        <v>960</v>
      </c>
    </row>
    <row r="34" spans="1:9" x14ac:dyDescent="0.3">
      <c r="A34" s="1"/>
      <c r="B34" s="166" t="s">
        <v>343</v>
      </c>
      <c r="C34" s="167"/>
      <c r="D34" s="140"/>
      <c r="E34" s="132"/>
      <c r="F34" s="140">
        <f t="shared" si="8"/>
        <v>0</v>
      </c>
      <c r="G34" s="132"/>
      <c r="H34" s="132"/>
      <c r="I34" s="132">
        <f t="shared" si="6"/>
        <v>0</v>
      </c>
    </row>
    <row r="35" spans="1:9" x14ac:dyDescent="0.3">
      <c r="A35" s="1"/>
      <c r="B35" s="166" t="s">
        <v>344</v>
      </c>
      <c r="C35" s="167"/>
      <c r="D35" s="140">
        <v>641870.64</v>
      </c>
      <c r="E35" s="132">
        <v>-66350</v>
      </c>
      <c r="F35" s="140">
        <f t="shared" si="8"/>
        <v>575520.64</v>
      </c>
      <c r="G35" s="132">
        <v>290417.59999999998</v>
      </c>
      <c r="H35" s="132">
        <v>290417.59999999998</v>
      </c>
      <c r="I35" s="132">
        <f t="shared" si="6"/>
        <v>285103.04000000004</v>
      </c>
    </row>
    <row r="36" spans="1:9" x14ac:dyDescent="0.3">
      <c r="A36" s="1"/>
      <c r="B36" s="166" t="s">
        <v>345</v>
      </c>
      <c r="C36" s="167"/>
      <c r="D36" s="140">
        <v>337480.36</v>
      </c>
      <c r="E36" s="132">
        <v>66350</v>
      </c>
      <c r="F36" s="140">
        <f t="shared" si="8"/>
        <v>403830.36</v>
      </c>
      <c r="G36" s="132">
        <v>14759.15</v>
      </c>
      <c r="H36" s="132">
        <v>14759.15</v>
      </c>
      <c r="I36" s="132">
        <f t="shared" si="6"/>
        <v>389071.20999999996</v>
      </c>
    </row>
    <row r="37" spans="1:9" x14ac:dyDescent="0.3">
      <c r="A37" s="1"/>
      <c r="B37" s="166" t="s">
        <v>346</v>
      </c>
      <c r="C37" s="167"/>
      <c r="D37" s="140">
        <v>184384</v>
      </c>
      <c r="E37" s="132">
        <v>0</v>
      </c>
      <c r="F37" s="140">
        <f t="shared" si="8"/>
        <v>184384</v>
      </c>
      <c r="G37" s="132">
        <v>0</v>
      </c>
      <c r="H37" s="132">
        <v>0</v>
      </c>
      <c r="I37" s="132">
        <f t="shared" si="6"/>
        <v>184384</v>
      </c>
    </row>
    <row r="38" spans="1:9" x14ac:dyDescent="0.3">
      <c r="A38" s="1"/>
      <c r="B38" s="166" t="s">
        <v>347</v>
      </c>
      <c r="C38" s="167"/>
      <c r="D38" s="140">
        <v>382846</v>
      </c>
      <c r="E38" s="132">
        <v>0</v>
      </c>
      <c r="F38" s="140">
        <f t="shared" si="8"/>
        <v>382846</v>
      </c>
      <c r="G38" s="132">
        <v>1668660.3</v>
      </c>
      <c r="H38" s="132">
        <v>1041722</v>
      </c>
      <c r="I38" s="132">
        <f t="shared" si="6"/>
        <v>-1285814.3</v>
      </c>
    </row>
    <row r="39" spans="1:9" x14ac:dyDescent="0.3">
      <c r="A39" s="1"/>
      <c r="B39" s="168" t="s">
        <v>348</v>
      </c>
      <c r="C39" s="169"/>
      <c r="D39" s="140">
        <f t="shared" ref="D39:I39" si="9">SUM(D40:D48)</f>
        <v>5118601</v>
      </c>
      <c r="E39" s="140">
        <f t="shared" si="9"/>
        <v>0</v>
      </c>
      <c r="F39" s="140">
        <f>SUM(F40:F48)</f>
        <v>5118601</v>
      </c>
      <c r="G39" s="140">
        <f t="shared" si="9"/>
        <v>737500</v>
      </c>
      <c r="H39" s="140">
        <f t="shared" si="9"/>
        <v>737500</v>
      </c>
      <c r="I39" s="140">
        <f t="shared" si="9"/>
        <v>4381101</v>
      </c>
    </row>
    <row r="40" spans="1:9" x14ac:dyDescent="0.3">
      <c r="A40" s="1"/>
      <c r="B40" s="166" t="s">
        <v>349</v>
      </c>
      <c r="C40" s="167"/>
      <c r="D40" s="140"/>
      <c r="E40" s="132"/>
      <c r="F40" s="140">
        <f>D40+E40</f>
        <v>0</v>
      </c>
      <c r="G40" s="132"/>
      <c r="H40" s="132"/>
      <c r="I40" s="132">
        <f t="shared" si="6"/>
        <v>0</v>
      </c>
    </row>
    <row r="41" spans="1:9" x14ac:dyDescent="0.3">
      <c r="A41" s="1"/>
      <c r="B41" s="166" t="s">
        <v>350</v>
      </c>
      <c r="C41" s="167"/>
      <c r="D41" s="140"/>
      <c r="E41" s="132"/>
      <c r="F41" s="140">
        <f t="shared" ref="F41:F83" si="10">D41+E41</f>
        <v>0</v>
      </c>
      <c r="G41" s="132"/>
      <c r="H41" s="132"/>
      <c r="I41" s="132">
        <f t="shared" si="6"/>
        <v>0</v>
      </c>
    </row>
    <row r="42" spans="1:9" x14ac:dyDescent="0.3">
      <c r="A42" s="1"/>
      <c r="B42" s="166" t="s">
        <v>351</v>
      </c>
      <c r="C42" s="167"/>
      <c r="D42" s="140"/>
      <c r="E42" s="132"/>
      <c r="F42" s="140">
        <f t="shared" si="10"/>
        <v>0</v>
      </c>
      <c r="G42" s="132"/>
      <c r="H42" s="132"/>
      <c r="I42" s="132">
        <f t="shared" si="6"/>
        <v>0</v>
      </c>
    </row>
    <row r="43" spans="1:9" x14ac:dyDescent="0.3">
      <c r="A43" s="1"/>
      <c r="B43" s="166" t="s">
        <v>352</v>
      </c>
      <c r="C43" s="167"/>
      <c r="D43" s="140">
        <v>5118601</v>
      </c>
      <c r="E43" s="132">
        <v>0</v>
      </c>
      <c r="F43" s="140">
        <f t="shared" si="10"/>
        <v>5118601</v>
      </c>
      <c r="G43" s="132">
        <v>737500</v>
      </c>
      <c r="H43" s="132">
        <v>737500</v>
      </c>
      <c r="I43" s="132">
        <f t="shared" si="6"/>
        <v>4381101</v>
      </c>
    </row>
    <row r="44" spans="1:9" x14ac:dyDescent="0.3">
      <c r="A44" s="1"/>
      <c r="B44" s="166" t="s">
        <v>353</v>
      </c>
      <c r="C44" s="167"/>
      <c r="D44" s="140"/>
      <c r="E44" s="132"/>
      <c r="F44" s="140">
        <f t="shared" si="10"/>
        <v>0</v>
      </c>
      <c r="G44" s="132"/>
      <c r="H44" s="132"/>
      <c r="I44" s="132">
        <f t="shared" si="6"/>
        <v>0</v>
      </c>
    </row>
    <row r="45" spans="1:9" x14ac:dyDescent="0.3">
      <c r="A45" s="1"/>
      <c r="B45" s="166" t="s">
        <v>354</v>
      </c>
      <c r="C45" s="167"/>
      <c r="D45" s="140"/>
      <c r="E45" s="132"/>
      <c r="F45" s="140">
        <f t="shared" si="10"/>
        <v>0</v>
      </c>
      <c r="G45" s="132"/>
      <c r="H45" s="132"/>
      <c r="I45" s="132">
        <f t="shared" si="6"/>
        <v>0</v>
      </c>
    </row>
    <row r="46" spans="1:9" x14ac:dyDescent="0.3">
      <c r="A46" s="1"/>
      <c r="B46" s="166" t="s">
        <v>355</v>
      </c>
      <c r="C46" s="167"/>
      <c r="D46" s="140"/>
      <c r="E46" s="132"/>
      <c r="F46" s="140">
        <f t="shared" si="10"/>
        <v>0</v>
      </c>
      <c r="G46" s="132"/>
      <c r="H46" s="132"/>
      <c r="I46" s="132">
        <f t="shared" si="6"/>
        <v>0</v>
      </c>
    </row>
    <row r="47" spans="1:9" x14ac:dyDescent="0.3">
      <c r="A47" s="1"/>
      <c r="B47" s="166" t="s">
        <v>356</v>
      </c>
      <c r="C47" s="167"/>
      <c r="D47" s="140"/>
      <c r="E47" s="132"/>
      <c r="F47" s="140">
        <f t="shared" si="10"/>
        <v>0</v>
      </c>
      <c r="G47" s="132"/>
      <c r="H47" s="132"/>
      <c r="I47" s="132">
        <f t="shared" si="6"/>
        <v>0</v>
      </c>
    </row>
    <row r="48" spans="1:9" x14ac:dyDescent="0.3">
      <c r="A48" s="1"/>
      <c r="B48" s="166" t="s">
        <v>357</v>
      </c>
      <c r="C48" s="167"/>
      <c r="D48" s="140"/>
      <c r="E48" s="132"/>
      <c r="F48" s="140">
        <f t="shared" si="10"/>
        <v>0</v>
      </c>
      <c r="G48" s="132"/>
      <c r="H48" s="132"/>
      <c r="I48" s="132">
        <f t="shared" si="6"/>
        <v>0</v>
      </c>
    </row>
    <row r="49" spans="1:9" x14ac:dyDescent="0.3">
      <c r="A49" s="1"/>
      <c r="B49" s="168" t="s">
        <v>358</v>
      </c>
      <c r="C49" s="169"/>
      <c r="D49" s="140">
        <f t="shared" ref="D49:I49" si="11">SUM(D50:D58)</f>
        <v>0</v>
      </c>
      <c r="E49" s="140">
        <f t="shared" si="11"/>
        <v>0</v>
      </c>
      <c r="F49" s="140">
        <f t="shared" si="11"/>
        <v>0</v>
      </c>
      <c r="G49" s="140">
        <f t="shared" si="11"/>
        <v>0</v>
      </c>
      <c r="H49" s="140">
        <f t="shared" si="11"/>
        <v>0</v>
      </c>
      <c r="I49" s="140">
        <f t="shared" si="11"/>
        <v>0</v>
      </c>
    </row>
    <row r="50" spans="1:9" x14ac:dyDescent="0.3">
      <c r="A50" s="1"/>
      <c r="B50" s="166" t="s">
        <v>359</v>
      </c>
      <c r="C50" s="167"/>
      <c r="D50" s="140"/>
      <c r="E50" s="132"/>
      <c r="F50" s="140">
        <f t="shared" si="10"/>
        <v>0</v>
      </c>
      <c r="G50" s="132"/>
      <c r="H50" s="132"/>
      <c r="I50" s="132">
        <f t="shared" si="6"/>
        <v>0</v>
      </c>
    </row>
    <row r="51" spans="1:9" x14ac:dyDescent="0.3">
      <c r="A51" s="1"/>
      <c r="B51" s="166" t="s">
        <v>360</v>
      </c>
      <c r="C51" s="167"/>
      <c r="D51" s="140"/>
      <c r="E51" s="132"/>
      <c r="F51" s="140">
        <f t="shared" si="10"/>
        <v>0</v>
      </c>
      <c r="G51" s="132"/>
      <c r="H51" s="132"/>
      <c r="I51" s="132">
        <f t="shared" si="6"/>
        <v>0</v>
      </c>
    </row>
    <row r="52" spans="1:9" x14ac:dyDescent="0.3">
      <c r="A52" s="1"/>
      <c r="B52" s="166" t="s">
        <v>361</v>
      </c>
      <c r="C52" s="167"/>
      <c r="D52" s="140"/>
      <c r="E52" s="132"/>
      <c r="F52" s="140">
        <f t="shared" si="10"/>
        <v>0</v>
      </c>
      <c r="G52" s="132"/>
      <c r="H52" s="132"/>
      <c r="I52" s="132">
        <f t="shared" si="6"/>
        <v>0</v>
      </c>
    </row>
    <row r="53" spans="1:9" x14ac:dyDescent="0.3">
      <c r="A53" s="1"/>
      <c r="B53" s="166" t="s">
        <v>362</v>
      </c>
      <c r="C53" s="167"/>
      <c r="D53" s="140"/>
      <c r="E53" s="132"/>
      <c r="F53" s="140">
        <f t="shared" si="10"/>
        <v>0</v>
      </c>
      <c r="G53" s="132"/>
      <c r="H53" s="132"/>
      <c r="I53" s="132">
        <f t="shared" si="6"/>
        <v>0</v>
      </c>
    </row>
    <row r="54" spans="1:9" x14ac:dyDescent="0.3">
      <c r="A54" s="1"/>
      <c r="B54" s="166" t="s">
        <v>363</v>
      </c>
      <c r="C54" s="167"/>
      <c r="D54" s="140"/>
      <c r="E54" s="132"/>
      <c r="F54" s="140">
        <f t="shared" si="10"/>
        <v>0</v>
      </c>
      <c r="G54" s="132"/>
      <c r="H54" s="132"/>
      <c r="I54" s="132">
        <f t="shared" si="6"/>
        <v>0</v>
      </c>
    </row>
    <row r="55" spans="1:9" x14ac:dyDescent="0.3">
      <c r="A55" s="1"/>
      <c r="B55" s="166" t="s">
        <v>364</v>
      </c>
      <c r="C55" s="167"/>
      <c r="D55" s="140"/>
      <c r="E55" s="132"/>
      <c r="F55" s="140">
        <f t="shared" si="10"/>
        <v>0</v>
      </c>
      <c r="G55" s="132"/>
      <c r="H55" s="132"/>
      <c r="I55" s="132">
        <f t="shared" si="6"/>
        <v>0</v>
      </c>
    </row>
    <row r="56" spans="1:9" x14ac:dyDescent="0.3">
      <c r="A56" s="1"/>
      <c r="B56" s="166" t="s">
        <v>365</v>
      </c>
      <c r="C56" s="167"/>
      <c r="D56" s="140"/>
      <c r="E56" s="132"/>
      <c r="F56" s="140">
        <f t="shared" si="10"/>
        <v>0</v>
      </c>
      <c r="G56" s="132"/>
      <c r="H56" s="132"/>
      <c r="I56" s="132">
        <f t="shared" si="6"/>
        <v>0</v>
      </c>
    </row>
    <row r="57" spans="1:9" x14ac:dyDescent="0.3">
      <c r="A57" s="1"/>
      <c r="B57" s="166" t="s">
        <v>366</v>
      </c>
      <c r="C57" s="167"/>
      <c r="D57" s="140"/>
      <c r="E57" s="132"/>
      <c r="F57" s="140">
        <f t="shared" si="10"/>
        <v>0</v>
      </c>
      <c r="G57" s="132"/>
      <c r="H57" s="132"/>
      <c r="I57" s="132">
        <f t="shared" si="6"/>
        <v>0</v>
      </c>
    </row>
    <row r="58" spans="1:9" x14ac:dyDescent="0.3">
      <c r="A58" s="1"/>
      <c r="B58" s="166" t="s">
        <v>367</v>
      </c>
      <c r="C58" s="167"/>
      <c r="D58" s="140"/>
      <c r="E58" s="132"/>
      <c r="F58" s="140">
        <f t="shared" si="10"/>
        <v>0</v>
      </c>
      <c r="G58" s="132"/>
      <c r="H58" s="132"/>
      <c r="I58" s="132">
        <f t="shared" si="6"/>
        <v>0</v>
      </c>
    </row>
    <row r="59" spans="1:9" x14ac:dyDescent="0.3">
      <c r="A59" s="1"/>
      <c r="B59" s="164" t="s">
        <v>368</v>
      </c>
      <c r="C59" s="165"/>
      <c r="D59" s="140">
        <f>SUM(D60:D62)</f>
        <v>0</v>
      </c>
      <c r="E59" s="140">
        <f>SUM(E60:E62)</f>
        <v>0</v>
      </c>
      <c r="F59" s="140">
        <f>SUM(F60:F62)</f>
        <v>0</v>
      </c>
      <c r="G59" s="140">
        <f>SUM(G60:G62)</f>
        <v>0</v>
      </c>
      <c r="H59" s="140">
        <f>SUM(H60:H62)</f>
        <v>0</v>
      </c>
      <c r="I59" s="132">
        <f t="shared" si="6"/>
        <v>0</v>
      </c>
    </row>
    <row r="60" spans="1:9" x14ac:dyDescent="0.3">
      <c r="A60" s="1"/>
      <c r="B60" s="166" t="s">
        <v>369</v>
      </c>
      <c r="C60" s="167"/>
      <c r="D60" s="140"/>
      <c r="E60" s="132"/>
      <c r="F60" s="140">
        <f t="shared" si="10"/>
        <v>0</v>
      </c>
      <c r="G60" s="132"/>
      <c r="H60" s="132"/>
      <c r="I60" s="132">
        <f t="shared" si="6"/>
        <v>0</v>
      </c>
    </row>
    <row r="61" spans="1:9" x14ac:dyDescent="0.3">
      <c r="A61" s="1"/>
      <c r="B61" s="166" t="s">
        <v>370</v>
      </c>
      <c r="C61" s="167"/>
      <c r="D61" s="140"/>
      <c r="E61" s="132"/>
      <c r="F61" s="140">
        <f t="shared" si="10"/>
        <v>0</v>
      </c>
      <c r="G61" s="132"/>
      <c r="H61" s="132"/>
      <c r="I61" s="132">
        <f t="shared" si="6"/>
        <v>0</v>
      </c>
    </row>
    <row r="62" spans="1:9" x14ac:dyDescent="0.3">
      <c r="A62" s="1"/>
      <c r="B62" s="166" t="s">
        <v>371</v>
      </c>
      <c r="C62" s="167"/>
      <c r="D62" s="140"/>
      <c r="E62" s="132"/>
      <c r="F62" s="140">
        <f t="shared" si="10"/>
        <v>0</v>
      </c>
      <c r="G62" s="132"/>
      <c r="H62" s="132"/>
      <c r="I62" s="132">
        <f t="shared" si="6"/>
        <v>0</v>
      </c>
    </row>
    <row r="63" spans="1:9" x14ac:dyDescent="0.3">
      <c r="A63" s="1"/>
      <c r="B63" s="168" t="s">
        <v>372</v>
      </c>
      <c r="C63" s="169"/>
      <c r="D63" s="140">
        <f>SUM(D64:D71)</f>
        <v>0</v>
      </c>
      <c r="E63" s="140">
        <f>SUM(E64:E71)</f>
        <v>0</v>
      </c>
      <c r="F63" s="140">
        <f>F64+F65+F66+F67+F68+F70+F71</f>
        <v>0</v>
      </c>
      <c r="G63" s="140">
        <f>SUM(G64:G71)</f>
        <v>0</v>
      </c>
      <c r="H63" s="140">
        <f>SUM(H64:H71)</f>
        <v>0</v>
      </c>
      <c r="I63" s="132">
        <f t="shared" si="6"/>
        <v>0</v>
      </c>
    </row>
    <row r="64" spans="1:9" x14ac:dyDescent="0.3">
      <c r="A64" s="1"/>
      <c r="B64" s="166" t="s">
        <v>373</v>
      </c>
      <c r="C64" s="167"/>
      <c r="D64" s="140"/>
      <c r="E64" s="132"/>
      <c r="F64" s="140">
        <f t="shared" si="10"/>
        <v>0</v>
      </c>
      <c r="G64" s="132"/>
      <c r="H64" s="132"/>
      <c r="I64" s="132">
        <f t="shared" si="6"/>
        <v>0</v>
      </c>
    </row>
    <row r="65" spans="1:9" x14ac:dyDescent="0.3">
      <c r="A65" s="1"/>
      <c r="B65" s="166" t="s">
        <v>374</v>
      </c>
      <c r="C65" s="167"/>
      <c r="D65" s="140"/>
      <c r="E65" s="132"/>
      <c r="F65" s="140">
        <f t="shared" si="10"/>
        <v>0</v>
      </c>
      <c r="G65" s="132"/>
      <c r="H65" s="132"/>
      <c r="I65" s="132">
        <f t="shared" si="6"/>
        <v>0</v>
      </c>
    </row>
    <row r="66" spans="1:9" x14ac:dyDescent="0.3">
      <c r="A66" s="1"/>
      <c r="B66" s="166" t="s">
        <v>375</v>
      </c>
      <c r="C66" s="167"/>
      <c r="D66" s="140"/>
      <c r="E66" s="132"/>
      <c r="F66" s="140">
        <f t="shared" si="10"/>
        <v>0</v>
      </c>
      <c r="G66" s="132"/>
      <c r="H66" s="132"/>
      <c r="I66" s="132">
        <f t="shared" si="6"/>
        <v>0</v>
      </c>
    </row>
    <row r="67" spans="1:9" x14ac:dyDescent="0.3">
      <c r="A67" s="1"/>
      <c r="B67" s="166" t="s">
        <v>376</v>
      </c>
      <c r="C67" s="167"/>
      <c r="D67" s="140"/>
      <c r="E67" s="132"/>
      <c r="F67" s="140">
        <f t="shared" si="10"/>
        <v>0</v>
      </c>
      <c r="G67" s="132"/>
      <c r="H67" s="132"/>
      <c r="I67" s="132">
        <f t="shared" si="6"/>
        <v>0</v>
      </c>
    </row>
    <row r="68" spans="1:9" x14ac:dyDescent="0.3">
      <c r="A68" s="1"/>
      <c r="B68" s="166" t="s">
        <v>377</v>
      </c>
      <c r="C68" s="167"/>
      <c r="D68" s="140"/>
      <c r="E68" s="132"/>
      <c r="F68" s="140">
        <f t="shared" si="10"/>
        <v>0</v>
      </c>
      <c r="G68" s="132"/>
      <c r="H68" s="132"/>
      <c r="I68" s="132">
        <f t="shared" si="6"/>
        <v>0</v>
      </c>
    </row>
    <row r="69" spans="1:9" x14ac:dyDescent="0.3">
      <c r="A69" s="1"/>
      <c r="B69" s="166" t="s">
        <v>378</v>
      </c>
      <c r="C69" s="167"/>
      <c r="D69" s="140"/>
      <c r="E69" s="132"/>
      <c r="F69" s="140">
        <f t="shared" si="10"/>
        <v>0</v>
      </c>
      <c r="G69" s="132"/>
      <c r="H69" s="132"/>
      <c r="I69" s="132">
        <f t="shared" si="6"/>
        <v>0</v>
      </c>
    </row>
    <row r="70" spans="1:9" x14ac:dyDescent="0.3">
      <c r="A70" s="1"/>
      <c r="B70" s="166" t="s">
        <v>379</v>
      </c>
      <c r="C70" s="167"/>
      <c r="D70" s="140"/>
      <c r="E70" s="132"/>
      <c r="F70" s="140">
        <f t="shared" si="10"/>
        <v>0</v>
      </c>
      <c r="G70" s="132"/>
      <c r="H70" s="132"/>
      <c r="I70" s="132">
        <f t="shared" si="6"/>
        <v>0</v>
      </c>
    </row>
    <row r="71" spans="1:9" x14ac:dyDescent="0.3">
      <c r="A71" s="1"/>
      <c r="B71" s="166" t="s">
        <v>380</v>
      </c>
      <c r="C71" s="167"/>
      <c r="D71" s="140"/>
      <c r="E71" s="132"/>
      <c r="F71" s="140">
        <f t="shared" si="10"/>
        <v>0</v>
      </c>
      <c r="G71" s="132"/>
      <c r="H71" s="132"/>
      <c r="I71" s="132">
        <f t="shared" si="6"/>
        <v>0</v>
      </c>
    </row>
    <row r="72" spans="1:9" x14ac:dyDescent="0.3">
      <c r="A72" s="1"/>
      <c r="B72" s="164" t="s">
        <v>381</v>
      </c>
      <c r="C72" s="165"/>
      <c r="D72" s="140">
        <f>SUM(D73:D75)</f>
        <v>0</v>
      </c>
      <c r="E72" s="140">
        <f>SUM(E73:E75)</f>
        <v>0</v>
      </c>
      <c r="F72" s="140">
        <f>SUM(F73:F75)</f>
        <v>0</v>
      </c>
      <c r="G72" s="140">
        <f>SUM(G73:G75)</f>
        <v>0</v>
      </c>
      <c r="H72" s="140">
        <f>SUM(H73:H75)</f>
        <v>0</v>
      </c>
      <c r="I72" s="132">
        <f t="shared" si="6"/>
        <v>0</v>
      </c>
    </row>
    <row r="73" spans="1:9" x14ac:dyDescent="0.3">
      <c r="A73" s="1"/>
      <c r="B73" s="166" t="s">
        <v>382</v>
      </c>
      <c r="C73" s="167"/>
      <c r="D73" s="140"/>
      <c r="E73" s="132"/>
      <c r="F73" s="140">
        <f t="shared" si="10"/>
        <v>0</v>
      </c>
      <c r="G73" s="132"/>
      <c r="H73" s="132"/>
      <c r="I73" s="132">
        <f t="shared" si="6"/>
        <v>0</v>
      </c>
    </row>
    <row r="74" spans="1:9" x14ac:dyDescent="0.3">
      <c r="A74" s="1"/>
      <c r="B74" s="166" t="s">
        <v>383</v>
      </c>
      <c r="C74" s="167"/>
      <c r="D74" s="140"/>
      <c r="E74" s="132"/>
      <c r="F74" s="140">
        <f t="shared" si="10"/>
        <v>0</v>
      </c>
      <c r="G74" s="132"/>
      <c r="H74" s="132"/>
      <c r="I74" s="132">
        <f t="shared" si="6"/>
        <v>0</v>
      </c>
    </row>
    <row r="75" spans="1:9" x14ac:dyDescent="0.3">
      <c r="A75" s="1"/>
      <c r="B75" s="166" t="s">
        <v>384</v>
      </c>
      <c r="C75" s="167"/>
      <c r="D75" s="140"/>
      <c r="E75" s="132"/>
      <c r="F75" s="140">
        <f t="shared" si="10"/>
        <v>0</v>
      </c>
      <c r="G75" s="132"/>
      <c r="H75" s="132"/>
      <c r="I75" s="132">
        <f t="shared" si="6"/>
        <v>0</v>
      </c>
    </row>
    <row r="76" spans="1:9" x14ac:dyDescent="0.3">
      <c r="A76" s="1"/>
      <c r="B76" s="164" t="s">
        <v>385</v>
      </c>
      <c r="C76" s="165"/>
      <c r="D76" s="140">
        <f>SUM(D77:D83)</f>
        <v>0</v>
      </c>
      <c r="E76" s="140">
        <f>SUM(E77:E83)</f>
        <v>0</v>
      </c>
      <c r="F76" s="140">
        <f>SUM(F77:F83)</f>
        <v>0</v>
      </c>
      <c r="G76" s="140">
        <f>SUM(G77:G83)</f>
        <v>0</v>
      </c>
      <c r="H76" s="140">
        <f>SUM(H77:H83)</f>
        <v>0</v>
      </c>
      <c r="I76" s="132">
        <f t="shared" si="6"/>
        <v>0</v>
      </c>
    </row>
    <row r="77" spans="1:9" x14ac:dyDescent="0.3">
      <c r="A77" s="1"/>
      <c r="B77" s="166" t="s">
        <v>386</v>
      </c>
      <c r="C77" s="167"/>
      <c r="D77" s="140"/>
      <c r="E77" s="132"/>
      <c r="F77" s="140">
        <f t="shared" si="10"/>
        <v>0</v>
      </c>
      <c r="G77" s="132"/>
      <c r="H77" s="132"/>
      <c r="I77" s="132">
        <f t="shared" si="6"/>
        <v>0</v>
      </c>
    </row>
    <row r="78" spans="1:9" x14ac:dyDescent="0.3">
      <c r="A78" s="1"/>
      <c r="B78" s="166" t="s">
        <v>387</v>
      </c>
      <c r="C78" s="167"/>
      <c r="D78" s="140"/>
      <c r="E78" s="132"/>
      <c r="F78" s="140">
        <f t="shared" si="10"/>
        <v>0</v>
      </c>
      <c r="G78" s="132"/>
      <c r="H78" s="132"/>
      <c r="I78" s="132">
        <f t="shared" si="6"/>
        <v>0</v>
      </c>
    </row>
    <row r="79" spans="1:9" x14ac:dyDescent="0.3">
      <c r="A79" s="1"/>
      <c r="B79" s="166" t="s">
        <v>388</v>
      </c>
      <c r="C79" s="167"/>
      <c r="D79" s="140"/>
      <c r="E79" s="132"/>
      <c r="F79" s="140">
        <f t="shared" si="10"/>
        <v>0</v>
      </c>
      <c r="G79" s="132"/>
      <c r="H79" s="132"/>
      <c r="I79" s="132">
        <f t="shared" si="6"/>
        <v>0</v>
      </c>
    </row>
    <row r="80" spans="1:9" x14ac:dyDescent="0.3">
      <c r="A80" s="1"/>
      <c r="B80" s="166" t="s">
        <v>389</v>
      </c>
      <c r="C80" s="167"/>
      <c r="D80" s="140"/>
      <c r="E80" s="132"/>
      <c r="F80" s="140">
        <f t="shared" si="10"/>
        <v>0</v>
      </c>
      <c r="G80" s="132"/>
      <c r="H80" s="132"/>
      <c r="I80" s="132">
        <f t="shared" si="6"/>
        <v>0</v>
      </c>
    </row>
    <row r="81" spans="1:9" x14ac:dyDescent="0.3">
      <c r="A81" s="1"/>
      <c r="B81" s="166" t="s">
        <v>390</v>
      </c>
      <c r="C81" s="167"/>
      <c r="D81" s="140"/>
      <c r="E81" s="132"/>
      <c r="F81" s="140">
        <f t="shared" si="10"/>
        <v>0</v>
      </c>
      <c r="G81" s="132"/>
      <c r="H81" s="132"/>
      <c r="I81" s="132">
        <f t="shared" si="6"/>
        <v>0</v>
      </c>
    </row>
    <row r="82" spans="1:9" x14ac:dyDescent="0.3">
      <c r="A82" s="1"/>
      <c r="B82" s="166" t="s">
        <v>391</v>
      </c>
      <c r="C82" s="167"/>
      <c r="D82" s="140"/>
      <c r="E82" s="132"/>
      <c r="F82" s="140">
        <f t="shared" si="10"/>
        <v>0</v>
      </c>
      <c r="G82" s="132"/>
      <c r="H82" s="132"/>
      <c r="I82" s="132">
        <f t="shared" si="6"/>
        <v>0</v>
      </c>
    </row>
    <row r="83" spans="1:9" x14ac:dyDescent="0.3">
      <c r="A83" s="1"/>
      <c r="B83" s="166" t="s">
        <v>392</v>
      </c>
      <c r="C83" s="167"/>
      <c r="D83" s="140"/>
      <c r="E83" s="132"/>
      <c r="F83" s="140">
        <f t="shared" si="10"/>
        <v>0</v>
      </c>
      <c r="G83" s="132"/>
      <c r="H83" s="132"/>
      <c r="I83" s="132">
        <f t="shared" si="6"/>
        <v>0</v>
      </c>
    </row>
    <row r="84" spans="1:9" x14ac:dyDescent="0.3">
      <c r="A84" s="1"/>
      <c r="B84" s="170"/>
      <c r="C84" s="171"/>
      <c r="D84" s="172"/>
      <c r="E84" s="144"/>
      <c r="F84" s="144"/>
      <c r="G84" s="144"/>
      <c r="H84" s="144"/>
      <c r="I84" s="144"/>
    </row>
    <row r="85" spans="1:9" x14ac:dyDescent="0.3">
      <c r="A85" s="1"/>
      <c r="B85" s="173" t="s">
        <v>393</v>
      </c>
      <c r="C85" s="174"/>
      <c r="D85" s="175">
        <f t="shared" ref="D85:I85" si="12">D86+D104+D94+D114+D124+D134+D138+D147+D151</f>
        <v>92791231</v>
      </c>
      <c r="E85" s="175">
        <f>E86+E104+E94+E114+E124+E134+E138+E147+E151</f>
        <v>0</v>
      </c>
      <c r="F85" s="175">
        <f t="shared" si="12"/>
        <v>92791231</v>
      </c>
      <c r="G85" s="175">
        <f>G86+G104+G94+G114+G124+G134+G138+G147+G151</f>
        <v>16234023.639999999</v>
      </c>
      <c r="H85" s="175">
        <f>H86+H104+H94+H114+H124+H134+H138+H147+H151</f>
        <v>16052184.109999998</v>
      </c>
      <c r="I85" s="175">
        <f t="shared" si="12"/>
        <v>76557207.360000014</v>
      </c>
    </row>
    <row r="86" spans="1:9" x14ac:dyDescent="0.3">
      <c r="A86" s="1"/>
      <c r="B86" s="164" t="s">
        <v>320</v>
      </c>
      <c r="C86" s="165"/>
      <c r="D86" s="140">
        <f>SUM(D87:D93)</f>
        <v>46671552</v>
      </c>
      <c r="E86" s="140">
        <f>SUM(E87:E93)</f>
        <v>0</v>
      </c>
      <c r="F86" s="140">
        <f>SUM(F87:F93)</f>
        <v>46671552</v>
      </c>
      <c r="G86" s="140">
        <f>SUM(G87:G93)</f>
        <v>11976733.140000001</v>
      </c>
      <c r="H86" s="140">
        <f>SUM(H87:H93)</f>
        <v>11794893.609999999</v>
      </c>
      <c r="I86" s="132">
        <f t="shared" ref="I86:I149" si="13">F86-G86</f>
        <v>34694818.859999999</v>
      </c>
    </row>
    <row r="87" spans="1:9" x14ac:dyDescent="0.3">
      <c r="A87" s="1"/>
      <c r="B87" s="166" t="s">
        <v>321</v>
      </c>
      <c r="C87" s="167"/>
      <c r="D87" s="140">
        <v>15808192.92</v>
      </c>
      <c r="E87" s="132">
        <v>0</v>
      </c>
      <c r="F87" s="140">
        <f t="shared" ref="F87:F103" si="14">D87+E87</f>
        <v>15808192.92</v>
      </c>
      <c r="G87" s="132">
        <v>3684643.7</v>
      </c>
      <c r="H87" s="132">
        <v>3684643.7</v>
      </c>
      <c r="I87" s="132">
        <f t="shared" si="13"/>
        <v>12123549.219999999</v>
      </c>
    </row>
    <row r="88" spans="1:9" x14ac:dyDescent="0.3">
      <c r="A88" s="1"/>
      <c r="B88" s="166" t="s">
        <v>322</v>
      </c>
      <c r="C88" s="167"/>
      <c r="D88" s="140">
        <v>609000</v>
      </c>
      <c r="E88" s="132">
        <v>0</v>
      </c>
      <c r="F88" s="140">
        <f t="shared" si="14"/>
        <v>609000</v>
      </c>
      <c r="G88" s="132">
        <v>134716.67000000001</v>
      </c>
      <c r="H88" s="132">
        <v>134716.67000000001</v>
      </c>
      <c r="I88" s="132">
        <f t="shared" si="13"/>
        <v>474283.32999999996</v>
      </c>
    </row>
    <row r="89" spans="1:9" x14ac:dyDescent="0.3">
      <c r="A89" s="1"/>
      <c r="B89" s="166" t="s">
        <v>323</v>
      </c>
      <c r="C89" s="167"/>
      <c r="D89" s="140">
        <v>3339504.83</v>
      </c>
      <c r="E89" s="132">
        <v>0</v>
      </c>
      <c r="F89" s="140">
        <f t="shared" si="14"/>
        <v>3339504.83</v>
      </c>
      <c r="G89" s="132">
        <v>945493.24</v>
      </c>
      <c r="H89" s="132">
        <v>945493.24</v>
      </c>
      <c r="I89" s="132">
        <f t="shared" si="13"/>
        <v>2394011.59</v>
      </c>
    </row>
    <row r="90" spans="1:9" x14ac:dyDescent="0.3">
      <c r="A90" s="1"/>
      <c r="B90" s="166" t="s">
        <v>324</v>
      </c>
      <c r="C90" s="167"/>
      <c r="D90" s="140">
        <v>5538678.9400000004</v>
      </c>
      <c r="E90" s="132">
        <v>0</v>
      </c>
      <c r="F90" s="140">
        <f t="shared" si="14"/>
        <v>5538678.9400000004</v>
      </c>
      <c r="G90" s="132">
        <v>1201313.77</v>
      </c>
      <c r="H90" s="132">
        <v>1019474.24</v>
      </c>
      <c r="I90" s="132">
        <f t="shared" si="13"/>
        <v>4337365.17</v>
      </c>
    </row>
    <row r="91" spans="1:9" x14ac:dyDescent="0.3">
      <c r="A91" s="1"/>
      <c r="B91" s="166" t="s">
        <v>325</v>
      </c>
      <c r="C91" s="167"/>
      <c r="D91" s="140">
        <v>21376175.309999999</v>
      </c>
      <c r="E91" s="132">
        <v>0</v>
      </c>
      <c r="F91" s="140">
        <f t="shared" si="14"/>
        <v>21376175.309999999</v>
      </c>
      <c r="G91" s="132">
        <v>6010565.7599999998</v>
      </c>
      <c r="H91" s="132">
        <v>6010565.7599999998</v>
      </c>
      <c r="I91" s="132">
        <f t="shared" si="13"/>
        <v>15365609.549999999</v>
      </c>
    </row>
    <row r="92" spans="1:9" x14ac:dyDescent="0.3">
      <c r="A92" s="1"/>
      <c r="B92" s="166" t="s">
        <v>326</v>
      </c>
      <c r="C92" s="167"/>
      <c r="D92" s="140"/>
      <c r="E92" s="132"/>
      <c r="F92" s="140">
        <f t="shared" si="14"/>
        <v>0</v>
      </c>
      <c r="G92" s="132"/>
      <c r="H92" s="132"/>
      <c r="I92" s="132">
        <f t="shared" si="13"/>
        <v>0</v>
      </c>
    </row>
    <row r="93" spans="1:9" x14ac:dyDescent="0.3">
      <c r="A93" s="1"/>
      <c r="B93" s="166" t="s">
        <v>327</v>
      </c>
      <c r="C93" s="167"/>
      <c r="D93" s="140"/>
      <c r="E93" s="132"/>
      <c r="F93" s="140">
        <f t="shared" si="14"/>
        <v>0</v>
      </c>
      <c r="G93" s="132"/>
      <c r="H93" s="132"/>
      <c r="I93" s="132">
        <f t="shared" si="13"/>
        <v>0</v>
      </c>
    </row>
    <row r="94" spans="1:9" x14ac:dyDescent="0.3">
      <c r="A94" s="1"/>
      <c r="B94" s="164" t="s">
        <v>328</v>
      </c>
      <c r="C94" s="165"/>
      <c r="D94" s="140">
        <f>SUM(D95:D103)</f>
        <v>4332250</v>
      </c>
      <c r="E94" s="140">
        <f>SUM(E95:E103)</f>
        <v>0</v>
      </c>
      <c r="F94" s="140">
        <f>SUM(F95:F103)</f>
        <v>4332250</v>
      </c>
      <c r="G94" s="140">
        <f>SUM(G95:G103)</f>
        <v>870598.12</v>
      </c>
      <c r="H94" s="140">
        <f>SUM(H95:H103)</f>
        <v>870598.12</v>
      </c>
      <c r="I94" s="132">
        <f t="shared" si="13"/>
        <v>3461651.88</v>
      </c>
    </row>
    <row r="95" spans="1:9" x14ac:dyDescent="0.3">
      <c r="A95" s="1"/>
      <c r="B95" s="166" t="s">
        <v>329</v>
      </c>
      <c r="C95" s="167"/>
      <c r="D95" s="140">
        <v>2041620</v>
      </c>
      <c r="E95" s="132">
        <v>0</v>
      </c>
      <c r="F95" s="140">
        <f t="shared" si="14"/>
        <v>2041620</v>
      </c>
      <c r="G95" s="132">
        <v>397144.33</v>
      </c>
      <c r="H95" s="132">
        <v>397144.33</v>
      </c>
      <c r="I95" s="132">
        <f t="shared" si="13"/>
        <v>1644475.67</v>
      </c>
    </row>
    <row r="96" spans="1:9" x14ac:dyDescent="0.3">
      <c r="A96" s="1"/>
      <c r="B96" s="166" t="s">
        <v>330</v>
      </c>
      <c r="C96" s="167"/>
      <c r="D96" s="140">
        <v>185680</v>
      </c>
      <c r="E96" s="132">
        <v>0</v>
      </c>
      <c r="F96" s="140">
        <f t="shared" si="14"/>
        <v>185680</v>
      </c>
      <c r="G96" s="132">
        <v>66265.69</v>
      </c>
      <c r="H96" s="132">
        <v>66265.69</v>
      </c>
      <c r="I96" s="132">
        <f t="shared" si="13"/>
        <v>119414.31</v>
      </c>
    </row>
    <row r="97" spans="1:9" x14ac:dyDescent="0.3">
      <c r="A97" s="1"/>
      <c r="B97" s="166" t="s">
        <v>331</v>
      </c>
      <c r="C97" s="167"/>
      <c r="D97" s="140"/>
      <c r="E97" s="132"/>
      <c r="F97" s="140">
        <f t="shared" si="14"/>
        <v>0</v>
      </c>
      <c r="G97" s="132"/>
      <c r="H97" s="132"/>
      <c r="I97" s="132">
        <f t="shared" si="13"/>
        <v>0</v>
      </c>
    </row>
    <row r="98" spans="1:9" x14ac:dyDescent="0.3">
      <c r="A98" s="1"/>
      <c r="B98" s="166" t="s">
        <v>332</v>
      </c>
      <c r="C98" s="167"/>
      <c r="D98" s="140">
        <v>75760</v>
      </c>
      <c r="E98" s="132">
        <v>0</v>
      </c>
      <c r="F98" s="140">
        <f t="shared" si="14"/>
        <v>75760</v>
      </c>
      <c r="G98" s="132">
        <v>11005.49</v>
      </c>
      <c r="H98" s="132">
        <v>11005.49</v>
      </c>
      <c r="I98" s="132">
        <f t="shared" si="13"/>
        <v>64754.51</v>
      </c>
    </row>
    <row r="99" spans="1:9" x14ac:dyDescent="0.3">
      <c r="A99" s="1"/>
      <c r="B99" s="166" t="s">
        <v>333</v>
      </c>
      <c r="C99" s="167"/>
      <c r="D99" s="140"/>
      <c r="E99" s="132"/>
      <c r="F99" s="140">
        <f t="shared" si="14"/>
        <v>0</v>
      </c>
      <c r="G99" s="132"/>
      <c r="H99" s="132"/>
      <c r="I99" s="132">
        <f t="shared" si="13"/>
        <v>0</v>
      </c>
    </row>
    <row r="100" spans="1:9" x14ac:dyDescent="0.3">
      <c r="A100" s="1"/>
      <c r="B100" s="166" t="s">
        <v>334</v>
      </c>
      <c r="C100" s="167"/>
      <c r="D100" s="140">
        <v>1950000</v>
      </c>
      <c r="E100" s="132">
        <v>0</v>
      </c>
      <c r="F100" s="140">
        <f t="shared" si="14"/>
        <v>1950000</v>
      </c>
      <c r="G100" s="132">
        <v>387994.2</v>
      </c>
      <c r="H100" s="132">
        <v>387994.2</v>
      </c>
      <c r="I100" s="132">
        <f t="shared" si="13"/>
        <v>1562005.8</v>
      </c>
    </row>
    <row r="101" spans="1:9" x14ac:dyDescent="0.3">
      <c r="A101" s="1"/>
      <c r="B101" s="166" t="s">
        <v>335</v>
      </c>
      <c r="C101" s="167"/>
      <c r="D101" s="140">
        <v>58690</v>
      </c>
      <c r="E101" s="132">
        <v>0</v>
      </c>
      <c r="F101" s="140">
        <f t="shared" si="14"/>
        <v>58690</v>
      </c>
      <c r="G101" s="132">
        <v>6750.23</v>
      </c>
      <c r="H101" s="132">
        <v>6750.23</v>
      </c>
      <c r="I101" s="132">
        <f t="shared" si="13"/>
        <v>51939.770000000004</v>
      </c>
    </row>
    <row r="102" spans="1:9" x14ac:dyDescent="0.3">
      <c r="A102" s="1"/>
      <c r="B102" s="166" t="s">
        <v>336</v>
      </c>
      <c r="C102" s="167"/>
      <c r="D102" s="140"/>
      <c r="E102" s="132"/>
      <c r="F102" s="140">
        <f t="shared" si="14"/>
        <v>0</v>
      </c>
      <c r="G102" s="132"/>
      <c r="H102" s="132"/>
      <c r="I102" s="132">
        <f t="shared" si="13"/>
        <v>0</v>
      </c>
    </row>
    <row r="103" spans="1:9" x14ac:dyDescent="0.3">
      <c r="A103" s="1"/>
      <c r="B103" s="166" t="s">
        <v>337</v>
      </c>
      <c r="C103" s="167"/>
      <c r="D103" s="140">
        <v>20500</v>
      </c>
      <c r="E103" s="132">
        <v>0</v>
      </c>
      <c r="F103" s="140">
        <f t="shared" si="14"/>
        <v>20500</v>
      </c>
      <c r="G103" s="132">
        <v>1438.18</v>
      </c>
      <c r="H103" s="132">
        <v>1438.18</v>
      </c>
      <c r="I103" s="132">
        <f t="shared" si="13"/>
        <v>19061.82</v>
      </c>
    </row>
    <row r="104" spans="1:9" x14ac:dyDescent="0.3">
      <c r="A104" s="1"/>
      <c r="B104" s="164" t="s">
        <v>338</v>
      </c>
      <c r="C104" s="165"/>
      <c r="D104" s="140">
        <f>SUM(D105:D113)</f>
        <v>17014182</v>
      </c>
      <c r="E104" s="140">
        <f>SUM(E105:E113)</f>
        <v>0</v>
      </c>
      <c r="F104" s="140">
        <f>SUM(F105:F113)</f>
        <v>17014182</v>
      </c>
      <c r="G104" s="140">
        <f>SUM(G105:G113)</f>
        <v>2771475.38</v>
      </c>
      <c r="H104" s="140">
        <f>SUM(H105:H113)</f>
        <v>2771475.38</v>
      </c>
      <c r="I104" s="132">
        <f t="shared" si="13"/>
        <v>14242706.620000001</v>
      </c>
    </row>
    <row r="105" spans="1:9" x14ac:dyDescent="0.3">
      <c r="A105" s="1"/>
      <c r="B105" s="166" t="s">
        <v>339</v>
      </c>
      <c r="C105" s="167"/>
      <c r="D105" s="140">
        <v>1398330</v>
      </c>
      <c r="E105" s="132">
        <v>0</v>
      </c>
      <c r="F105" s="132">
        <f>D105+E105</f>
        <v>1398330</v>
      </c>
      <c r="G105" s="132">
        <v>312521.90999999997</v>
      </c>
      <c r="H105" s="132">
        <v>312521.90999999997</v>
      </c>
      <c r="I105" s="132">
        <f t="shared" si="13"/>
        <v>1085808.0900000001</v>
      </c>
    </row>
    <row r="106" spans="1:9" x14ac:dyDescent="0.3">
      <c r="A106" s="1"/>
      <c r="B106" s="166" t="s">
        <v>340</v>
      </c>
      <c r="C106" s="167"/>
      <c r="D106" s="140">
        <v>6624390</v>
      </c>
      <c r="E106" s="132">
        <v>0</v>
      </c>
      <c r="F106" s="132">
        <f t="shared" ref="F106:F113" si="15">D106+E106</f>
        <v>6624390</v>
      </c>
      <c r="G106" s="132">
        <v>695874.04</v>
      </c>
      <c r="H106" s="132">
        <v>695874.04</v>
      </c>
      <c r="I106" s="132">
        <f t="shared" si="13"/>
        <v>5928515.96</v>
      </c>
    </row>
    <row r="107" spans="1:9" x14ac:dyDescent="0.3">
      <c r="A107" s="1"/>
      <c r="B107" s="166" t="s">
        <v>341</v>
      </c>
      <c r="C107" s="167"/>
      <c r="D107" s="140">
        <v>2789104</v>
      </c>
      <c r="E107" s="132">
        <v>0</v>
      </c>
      <c r="F107" s="132">
        <f t="shared" si="15"/>
        <v>2789104</v>
      </c>
      <c r="G107" s="132">
        <v>680181.95</v>
      </c>
      <c r="H107" s="132">
        <v>680181.95</v>
      </c>
      <c r="I107" s="132">
        <f t="shared" si="13"/>
        <v>2108922.0499999998</v>
      </c>
    </row>
    <row r="108" spans="1:9" x14ac:dyDescent="0.3">
      <c r="A108" s="1"/>
      <c r="B108" s="166" t="s">
        <v>342</v>
      </c>
      <c r="C108" s="167"/>
      <c r="D108" s="140">
        <v>359165</v>
      </c>
      <c r="E108" s="132">
        <v>0</v>
      </c>
      <c r="F108" s="132">
        <f t="shared" si="15"/>
        <v>359165</v>
      </c>
      <c r="G108" s="132">
        <v>189649.01</v>
      </c>
      <c r="H108" s="132">
        <v>189649.01</v>
      </c>
      <c r="I108" s="132">
        <f t="shared" si="13"/>
        <v>169515.99</v>
      </c>
    </row>
    <row r="109" spans="1:9" x14ac:dyDescent="0.3">
      <c r="A109" s="1"/>
      <c r="B109" s="166" t="s">
        <v>343</v>
      </c>
      <c r="C109" s="167"/>
      <c r="D109" s="140">
        <v>4065805</v>
      </c>
      <c r="E109" s="132">
        <v>0</v>
      </c>
      <c r="F109" s="132">
        <f t="shared" si="15"/>
        <v>4065805</v>
      </c>
      <c r="G109" s="132">
        <v>594311.82999999996</v>
      </c>
      <c r="H109" s="132">
        <v>594311.82999999996</v>
      </c>
      <c r="I109" s="132">
        <f t="shared" si="13"/>
        <v>3471493.17</v>
      </c>
    </row>
    <row r="110" spans="1:9" x14ac:dyDescent="0.3">
      <c r="A110" s="1"/>
      <c r="B110" s="166" t="s">
        <v>344</v>
      </c>
      <c r="C110" s="167"/>
      <c r="D110" s="140">
        <v>0</v>
      </c>
      <c r="E110" s="132">
        <v>0</v>
      </c>
      <c r="F110" s="132">
        <f t="shared" si="15"/>
        <v>0</v>
      </c>
      <c r="G110" s="132">
        <v>0</v>
      </c>
      <c r="H110" s="132">
        <v>0</v>
      </c>
      <c r="I110" s="132">
        <f t="shared" si="13"/>
        <v>0</v>
      </c>
    </row>
    <row r="111" spans="1:9" x14ac:dyDescent="0.3">
      <c r="A111" s="1"/>
      <c r="B111" s="166" t="s">
        <v>345</v>
      </c>
      <c r="C111" s="167"/>
      <c r="D111" s="140">
        <v>1042267</v>
      </c>
      <c r="E111" s="132">
        <v>0</v>
      </c>
      <c r="F111" s="132">
        <f t="shared" si="15"/>
        <v>1042267</v>
      </c>
      <c r="G111" s="132">
        <v>168042.23</v>
      </c>
      <c r="H111" s="132">
        <v>168042.23</v>
      </c>
      <c r="I111" s="132">
        <f t="shared" si="13"/>
        <v>874224.77</v>
      </c>
    </row>
    <row r="112" spans="1:9" x14ac:dyDescent="0.3">
      <c r="A112" s="1"/>
      <c r="B112" s="166" t="s">
        <v>346</v>
      </c>
      <c r="C112" s="167"/>
      <c r="D112" s="140">
        <v>649471</v>
      </c>
      <c r="E112" s="132">
        <v>0</v>
      </c>
      <c r="F112" s="132">
        <f t="shared" si="15"/>
        <v>649471</v>
      </c>
      <c r="G112" s="132">
        <v>69301.41</v>
      </c>
      <c r="H112" s="132">
        <v>69301.41</v>
      </c>
      <c r="I112" s="132">
        <f t="shared" si="13"/>
        <v>580169.59</v>
      </c>
    </row>
    <row r="113" spans="1:9" x14ac:dyDescent="0.3">
      <c r="A113" s="1"/>
      <c r="B113" s="166" t="s">
        <v>347</v>
      </c>
      <c r="C113" s="167"/>
      <c r="D113" s="140">
        <v>85650</v>
      </c>
      <c r="E113" s="132">
        <v>0</v>
      </c>
      <c r="F113" s="132">
        <f t="shared" si="15"/>
        <v>85650</v>
      </c>
      <c r="G113" s="132">
        <v>61593</v>
      </c>
      <c r="H113" s="132">
        <v>61593</v>
      </c>
      <c r="I113" s="132">
        <f t="shared" si="13"/>
        <v>24057</v>
      </c>
    </row>
    <row r="114" spans="1:9" x14ac:dyDescent="0.3">
      <c r="A114" s="1"/>
      <c r="B114" s="168" t="s">
        <v>348</v>
      </c>
      <c r="C114" s="169"/>
      <c r="D114" s="140">
        <f>SUM(D115:D123)</f>
        <v>24773247</v>
      </c>
      <c r="E114" s="140">
        <f>SUM(E115:E123)</f>
        <v>0</v>
      </c>
      <c r="F114" s="140">
        <f>SUM(F115:F123)</f>
        <v>24773247</v>
      </c>
      <c r="G114" s="140">
        <f>SUM(G115:G123)</f>
        <v>615217</v>
      </c>
      <c r="H114" s="140">
        <f>SUM(H115:H123)</f>
        <v>615217</v>
      </c>
      <c r="I114" s="132">
        <f t="shared" si="13"/>
        <v>24158030</v>
      </c>
    </row>
    <row r="115" spans="1:9" x14ac:dyDescent="0.3">
      <c r="A115" s="1"/>
      <c r="B115" s="166" t="s">
        <v>349</v>
      </c>
      <c r="C115" s="167"/>
      <c r="D115" s="140"/>
      <c r="E115" s="132"/>
      <c r="F115" s="132">
        <f>D115+E115</f>
        <v>0</v>
      </c>
      <c r="G115" s="132"/>
      <c r="H115" s="132"/>
      <c r="I115" s="132">
        <f t="shared" si="13"/>
        <v>0</v>
      </c>
    </row>
    <row r="116" spans="1:9" x14ac:dyDescent="0.3">
      <c r="A116" s="1"/>
      <c r="B116" s="166" t="s">
        <v>350</v>
      </c>
      <c r="C116" s="167"/>
      <c r="D116" s="140"/>
      <c r="E116" s="132"/>
      <c r="F116" s="132">
        <f t="shared" ref="F116:F123" si="16">D116+E116</f>
        <v>0</v>
      </c>
      <c r="G116" s="132"/>
      <c r="H116" s="132"/>
      <c r="I116" s="132">
        <f t="shared" si="13"/>
        <v>0</v>
      </c>
    </row>
    <row r="117" spans="1:9" x14ac:dyDescent="0.3">
      <c r="A117" s="1"/>
      <c r="B117" s="166" t="s">
        <v>351</v>
      </c>
      <c r="C117" s="167"/>
      <c r="D117" s="140"/>
      <c r="E117" s="132"/>
      <c r="F117" s="132">
        <f t="shared" si="16"/>
        <v>0</v>
      </c>
      <c r="G117" s="132"/>
      <c r="H117" s="132"/>
      <c r="I117" s="132">
        <f t="shared" si="13"/>
        <v>0</v>
      </c>
    </row>
    <row r="118" spans="1:9" x14ac:dyDescent="0.3">
      <c r="A118" s="1"/>
      <c r="B118" s="166" t="s">
        <v>352</v>
      </c>
      <c r="C118" s="167"/>
      <c r="D118" s="140">
        <v>24773247</v>
      </c>
      <c r="E118" s="132">
        <v>0</v>
      </c>
      <c r="F118" s="132">
        <f t="shared" si="16"/>
        <v>24773247</v>
      </c>
      <c r="G118" s="132">
        <v>615217</v>
      </c>
      <c r="H118" s="132">
        <v>615217</v>
      </c>
      <c r="I118" s="132">
        <f t="shared" si="13"/>
        <v>24158030</v>
      </c>
    </row>
    <row r="119" spans="1:9" x14ac:dyDescent="0.3">
      <c r="A119" s="1"/>
      <c r="B119" s="166" t="s">
        <v>353</v>
      </c>
      <c r="C119" s="167"/>
      <c r="D119" s="140"/>
      <c r="E119" s="132"/>
      <c r="F119" s="132">
        <f t="shared" si="16"/>
        <v>0</v>
      </c>
      <c r="G119" s="132"/>
      <c r="H119" s="132"/>
      <c r="I119" s="132">
        <f t="shared" si="13"/>
        <v>0</v>
      </c>
    </row>
    <row r="120" spans="1:9" x14ac:dyDescent="0.3">
      <c r="A120" s="1"/>
      <c r="B120" s="166" t="s">
        <v>354</v>
      </c>
      <c r="C120" s="167"/>
      <c r="D120" s="140"/>
      <c r="E120" s="132"/>
      <c r="F120" s="132">
        <f t="shared" si="16"/>
        <v>0</v>
      </c>
      <c r="G120" s="132"/>
      <c r="H120" s="132"/>
      <c r="I120" s="132">
        <f t="shared" si="13"/>
        <v>0</v>
      </c>
    </row>
    <row r="121" spans="1:9" x14ac:dyDescent="0.3">
      <c r="A121" s="1"/>
      <c r="B121" s="166" t="s">
        <v>355</v>
      </c>
      <c r="C121" s="167"/>
      <c r="D121" s="140"/>
      <c r="E121" s="132"/>
      <c r="F121" s="132">
        <f t="shared" si="16"/>
        <v>0</v>
      </c>
      <c r="G121" s="132"/>
      <c r="H121" s="132"/>
      <c r="I121" s="132">
        <f t="shared" si="13"/>
        <v>0</v>
      </c>
    </row>
    <row r="122" spans="1:9" x14ac:dyDescent="0.3">
      <c r="A122" s="1"/>
      <c r="B122" s="166" t="s">
        <v>356</v>
      </c>
      <c r="C122" s="167"/>
      <c r="D122" s="140"/>
      <c r="E122" s="132"/>
      <c r="F122" s="132">
        <f t="shared" si="16"/>
        <v>0</v>
      </c>
      <c r="G122" s="132"/>
      <c r="H122" s="132"/>
      <c r="I122" s="132">
        <f t="shared" si="13"/>
        <v>0</v>
      </c>
    </row>
    <row r="123" spans="1:9" x14ac:dyDescent="0.3">
      <c r="A123" s="1"/>
      <c r="B123" s="166" t="s">
        <v>357</v>
      </c>
      <c r="C123" s="167"/>
      <c r="D123" s="140"/>
      <c r="E123" s="132"/>
      <c r="F123" s="132">
        <f t="shared" si="16"/>
        <v>0</v>
      </c>
      <c r="G123" s="132"/>
      <c r="H123" s="132"/>
      <c r="I123" s="132">
        <f t="shared" si="13"/>
        <v>0</v>
      </c>
    </row>
    <row r="124" spans="1:9" x14ac:dyDescent="0.3">
      <c r="A124" s="1"/>
      <c r="B124" s="164" t="s">
        <v>358</v>
      </c>
      <c r="C124" s="165"/>
      <c r="D124" s="140">
        <f>SUM(D125:D133)</f>
        <v>0</v>
      </c>
      <c r="E124" s="140">
        <f>SUM(E125:E133)</f>
        <v>0</v>
      </c>
      <c r="F124" s="140">
        <f>SUM(F125:F133)</f>
        <v>0</v>
      </c>
      <c r="G124" s="140">
        <f>SUM(G125:G133)</f>
        <v>0</v>
      </c>
      <c r="H124" s="140">
        <f>SUM(H125:H133)</f>
        <v>0</v>
      </c>
      <c r="I124" s="132">
        <f t="shared" si="13"/>
        <v>0</v>
      </c>
    </row>
    <row r="125" spans="1:9" x14ac:dyDescent="0.3">
      <c r="A125" s="1"/>
      <c r="B125" s="166" t="s">
        <v>359</v>
      </c>
      <c r="C125" s="167"/>
      <c r="D125" s="140"/>
      <c r="E125" s="132"/>
      <c r="F125" s="132">
        <f>D125+E125</f>
        <v>0</v>
      </c>
      <c r="G125" s="132"/>
      <c r="H125" s="132"/>
      <c r="I125" s="132">
        <f t="shared" si="13"/>
        <v>0</v>
      </c>
    </row>
    <row r="126" spans="1:9" x14ac:dyDescent="0.3">
      <c r="A126" s="1"/>
      <c r="B126" s="166" t="s">
        <v>360</v>
      </c>
      <c r="C126" s="167"/>
      <c r="D126" s="140"/>
      <c r="E126" s="132"/>
      <c r="F126" s="132">
        <f t="shared" ref="F126:F133" si="17">D126+E126</f>
        <v>0</v>
      </c>
      <c r="G126" s="132"/>
      <c r="H126" s="132"/>
      <c r="I126" s="132">
        <f t="shared" si="13"/>
        <v>0</v>
      </c>
    </row>
    <row r="127" spans="1:9" x14ac:dyDescent="0.3">
      <c r="A127" s="1"/>
      <c r="B127" s="166" t="s">
        <v>361</v>
      </c>
      <c r="C127" s="167"/>
      <c r="D127" s="140"/>
      <c r="E127" s="132"/>
      <c r="F127" s="132">
        <f t="shared" si="17"/>
        <v>0</v>
      </c>
      <c r="G127" s="132"/>
      <c r="H127" s="132"/>
      <c r="I127" s="132">
        <f t="shared" si="13"/>
        <v>0</v>
      </c>
    </row>
    <row r="128" spans="1:9" x14ac:dyDescent="0.3">
      <c r="A128" s="1"/>
      <c r="B128" s="166" t="s">
        <v>362</v>
      </c>
      <c r="C128" s="167"/>
      <c r="D128" s="140"/>
      <c r="E128" s="132"/>
      <c r="F128" s="132">
        <f t="shared" si="17"/>
        <v>0</v>
      </c>
      <c r="G128" s="132"/>
      <c r="H128" s="132"/>
      <c r="I128" s="132">
        <f t="shared" si="13"/>
        <v>0</v>
      </c>
    </row>
    <row r="129" spans="1:9" x14ac:dyDescent="0.3">
      <c r="A129" s="1"/>
      <c r="B129" s="166" t="s">
        <v>363</v>
      </c>
      <c r="C129" s="167"/>
      <c r="D129" s="140"/>
      <c r="E129" s="132"/>
      <c r="F129" s="132">
        <f t="shared" si="17"/>
        <v>0</v>
      </c>
      <c r="G129" s="132"/>
      <c r="H129" s="132"/>
      <c r="I129" s="132">
        <f t="shared" si="13"/>
        <v>0</v>
      </c>
    </row>
    <row r="130" spans="1:9" x14ac:dyDescent="0.3">
      <c r="A130" s="1"/>
      <c r="B130" s="166" t="s">
        <v>364</v>
      </c>
      <c r="C130" s="167"/>
      <c r="D130" s="140"/>
      <c r="E130" s="132"/>
      <c r="F130" s="132">
        <f t="shared" si="17"/>
        <v>0</v>
      </c>
      <c r="G130" s="132"/>
      <c r="H130" s="132"/>
      <c r="I130" s="132">
        <f t="shared" si="13"/>
        <v>0</v>
      </c>
    </row>
    <row r="131" spans="1:9" x14ac:dyDescent="0.3">
      <c r="A131" s="1"/>
      <c r="B131" s="166" t="s">
        <v>365</v>
      </c>
      <c r="C131" s="167"/>
      <c r="D131" s="140"/>
      <c r="E131" s="132"/>
      <c r="F131" s="132">
        <f t="shared" si="17"/>
        <v>0</v>
      </c>
      <c r="G131" s="132"/>
      <c r="H131" s="132"/>
      <c r="I131" s="132">
        <f t="shared" si="13"/>
        <v>0</v>
      </c>
    </row>
    <row r="132" spans="1:9" x14ac:dyDescent="0.3">
      <c r="A132" s="1"/>
      <c r="B132" s="166" t="s">
        <v>366</v>
      </c>
      <c r="C132" s="167"/>
      <c r="D132" s="140"/>
      <c r="E132" s="132"/>
      <c r="F132" s="132">
        <f t="shared" si="17"/>
        <v>0</v>
      </c>
      <c r="G132" s="132"/>
      <c r="H132" s="132"/>
      <c r="I132" s="132">
        <f t="shared" si="13"/>
        <v>0</v>
      </c>
    </row>
    <row r="133" spans="1:9" x14ac:dyDescent="0.3">
      <c r="A133" s="1"/>
      <c r="B133" s="166" t="s">
        <v>367</v>
      </c>
      <c r="C133" s="167"/>
      <c r="D133" s="140"/>
      <c r="E133" s="132"/>
      <c r="F133" s="132">
        <f t="shared" si="17"/>
        <v>0</v>
      </c>
      <c r="G133" s="132"/>
      <c r="H133" s="132"/>
      <c r="I133" s="132">
        <f t="shared" si="13"/>
        <v>0</v>
      </c>
    </row>
    <row r="134" spans="1:9" x14ac:dyDescent="0.3">
      <c r="A134" s="1"/>
      <c r="B134" s="164" t="s">
        <v>368</v>
      </c>
      <c r="C134" s="165"/>
      <c r="D134" s="140">
        <f>SUM(D135:D137)</f>
        <v>0</v>
      </c>
      <c r="E134" s="140">
        <f>SUM(E135:E137)</f>
        <v>0</v>
      </c>
      <c r="F134" s="140">
        <f>SUM(F135:F137)</f>
        <v>0</v>
      </c>
      <c r="G134" s="140">
        <f>SUM(G135:G137)</f>
        <v>0</v>
      </c>
      <c r="H134" s="140">
        <f>SUM(H135:H137)</f>
        <v>0</v>
      </c>
      <c r="I134" s="132">
        <f t="shared" si="13"/>
        <v>0</v>
      </c>
    </row>
    <row r="135" spans="1:9" x14ac:dyDescent="0.3">
      <c r="A135" s="1"/>
      <c r="B135" s="166" t="s">
        <v>369</v>
      </c>
      <c r="C135" s="167"/>
      <c r="D135" s="140"/>
      <c r="E135" s="132"/>
      <c r="F135" s="132">
        <f>D135+E135</f>
        <v>0</v>
      </c>
      <c r="G135" s="132"/>
      <c r="H135" s="132"/>
      <c r="I135" s="132">
        <f t="shared" si="13"/>
        <v>0</v>
      </c>
    </row>
    <row r="136" spans="1:9" x14ac:dyDescent="0.3">
      <c r="A136" s="1"/>
      <c r="B136" s="166" t="s">
        <v>370</v>
      </c>
      <c r="C136" s="167"/>
      <c r="D136" s="140"/>
      <c r="E136" s="132"/>
      <c r="F136" s="132">
        <f>D136+E136</f>
        <v>0</v>
      </c>
      <c r="G136" s="132"/>
      <c r="H136" s="132"/>
      <c r="I136" s="132">
        <f t="shared" si="13"/>
        <v>0</v>
      </c>
    </row>
    <row r="137" spans="1:9" x14ac:dyDescent="0.3">
      <c r="A137" s="1"/>
      <c r="B137" s="166" t="s">
        <v>371</v>
      </c>
      <c r="C137" s="167"/>
      <c r="D137" s="140"/>
      <c r="E137" s="132"/>
      <c r="F137" s="132">
        <f>D137+E137</f>
        <v>0</v>
      </c>
      <c r="G137" s="132"/>
      <c r="H137" s="132"/>
      <c r="I137" s="132">
        <f t="shared" si="13"/>
        <v>0</v>
      </c>
    </row>
    <row r="138" spans="1:9" x14ac:dyDescent="0.3">
      <c r="A138" s="1"/>
      <c r="B138" s="164" t="s">
        <v>372</v>
      </c>
      <c r="C138" s="165"/>
      <c r="D138" s="140">
        <f>SUM(D139:D146)</f>
        <v>0</v>
      </c>
      <c r="E138" s="140">
        <f>SUM(E139:E146)</f>
        <v>0</v>
      </c>
      <c r="F138" s="140">
        <f>F139+F140+F141+F142+F143+F145+F146</f>
        <v>0</v>
      </c>
      <c r="G138" s="140">
        <f>SUM(G139:G146)</f>
        <v>0</v>
      </c>
      <c r="H138" s="140">
        <f>SUM(H139:H146)</f>
        <v>0</v>
      </c>
      <c r="I138" s="132">
        <f t="shared" si="13"/>
        <v>0</v>
      </c>
    </row>
    <row r="139" spans="1:9" x14ac:dyDescent="0.3">
      <c r="A139" s="1"/>
      <c r="B139" s="166" t="s">
        <v>373</v>
      </c>
      <c r="C139" s="167"/>
      <c r="D139" s="140"/>
      <c r="E139" s="132"/>
      <c r="F139" s="132">
        <f>D139+E139</f>
        <v>0</v>
      </c>
      <c r="G139" s="132"/>
      <c r="H139" s="132"/>
      <c r="I139" s="132">
        <f t="shared" si="13"/>
        <v>0</v>
      </c>
    </row>
    <row r="140" spans="1:9" x14ac:dyDescent="0.3">
      <c r="A140" s="1"/>
      <c r="B140" s="166" t="s">
        <v>374</v>
      </c>
      <c r="C140" s="167"/>
      <c r="D140" s="140"/>
      <c r="E140" s="132"/>
      <c r="F140" s="132">
        <f t="shared" ref="F140:F146" si="18">D140+E140</f>
        <v>0</v>
      </c>
      <c r="G140" s="132"/>
      <c r="H140" s="132"/>
      <c r="I140" s="132">
        <f t="shared" si="13"/>
        <v>0</v>
      </c>
    </row>
    <row r="141" spans="1:9" x14ac:dyDescent="0.3">
      <c r="A141" s="1"/>
      <c r="B141" s="166" t="s">
        <v>375</v>
      </c>
      <c r="C141" s="167"/>
      <c r="D141" s="140"/>
      <c r="E141" s="132"/>
      <c r="F141" s="132">
        <f t="shared" si="18"/>
        <v>0</v>
      </c>
      <c r="G141" s="132"/>
      <c r="H141" s="132"/>
      <c r="I141" s="132">
        <f t="shared" si="13"/>
        <v>0</v>
      </c>
    </row>
    <row r="142" spans="1:9" x14ac:dyDescent="0.3">
      <c r="A142" s="1"/>
      <c r="B142" s="166" t="s">
        <v>376</v>
      </c>
      <c r="C142" s="167"/>
      <c r="D142" s="140"/>
      <c r="E142" s="132"/>
      <c r="F142" s="132">
        <f t="shared" si="18"/>
        <v>0</v>
      </c>
      <c r="G142" s="132"/>
      <c r="H142" s="132"/>
      <c r="I142" s="132">
        <f t="shared" si="13"/>
        <v>0</v>
      </c>
    </row>
    <row r="143" spans="1:9" x14ac:dyDescent="0.3">
      <c r="A143" s="1"/>
      <c r="B143" s="166" t="s">
        <v>377</v>
      </c>
      <c r="C143" s="167"/>
      <c r="D143" s="140"/>
      <c r="E143" s="132"/>
      <c r="F143" s="132">
        <f t="shared" si="18"/>
        <v>0</v>
      </c>
      <c r="G143" s="132"/>
      <c r="H143" s="132"/>
      <c r="I143" s="132">
        <f t="shared" si="13"/>
        <v>0</v>
      </c>
    </row>
    <row r="144" spans="1:9" x14ac:dyDescent="0.3">
      <c r="A144" s="1"/>
      <c r="B144" s="166" t="s">
        <v>378</v>
      </c>
      <c r="C144" s="167"/>
      <c r="D144" s="140"/>
      <c r="E144" s="132"/>
      <c r="F144" s="132">
        <f t="shared" si="18"/>
        <v>0</v>
      </c>
      <c r="G144" s="132"/>
      <c r="H144" s="132"/>
      <c r="I144" s="132">
        <f t="shared" si="13"/>
        <v>0</v>
      </c>
    </row>
    <row r="145" spans="1:9" x14ac:dyDescent="0.3">
      <c r="A145" s="1"/>
      <c r="B145" s="166" t="s">
        <v>379</v>
      </c>
      <c r="C145" s="167"/>
      <c r="D145" s="140"/>
      <c r="E145" s="132"/>
      <c r="F145" s="132">
        <f t="shared" si="18"/>
        <v>0</v>
      </c>
      <c r="G145" s="132"/>
      <c r="H145" s="132"/>
      <c r="I145" s="132">
        <f t="shared" si="13"/>
        <v>0</v>
      </c>
    </row>
    <row r="146" spans="1:9" x14ac:dyDescent="0.3">
      <c r="A146" s="1"/>
      <c r="B146" s="166" t="s">
        <v>380</v>
      </c>
      <c r="C146" s="167"/>
      <c r="D146" s="140"/>
      <c r="E146" s="132"/>
      <c r="F146" s="132">
        <f t="shared" si="18"/>
        <v>0</v>
      </c>
      <c r="G146" s="132"/>
      <c r="H146" s="132"/>
      <c r="I146" s="132">
        <f t="shared" si="13"/>
        <v>0</v>
      </c>
    </row>
    <row r="147" spans="1:9" x14ac:dyDescent="0.3">
      <c r="A147" s="1"/>
      <c r="B147" s="164" t="s">
        <v>381</v>
      </c>
      <c r="C147" s="165"/>
      <c r="D147" s="140">
        <f>SUM(D148:D150)</f>
        <v>0</v>
      </c>
      <c r="E147" s="140">
        <f>SUM(E148:E150)</f>
        <v>0</v>
      </c>
      <c r="F147" s="140">
        <f>SUM(F148:F150)</f>
        <v>0</v>
      </c>
      <c r="G147" s="140">
        <f>SUM(G148:G150)</f>
        <v>0</v>
      </c>
      <c r="H147" s="140">
        <f>SUM(H148:H150)</f>
        <v>0</v>
      </c>
      <c r="I147" s="132">
        <f t="shared" si="13"/>
        <v>0</v>
      </c>
    </row>
    <row r="148" spans="1:9" x14ac:dyDescent="0.3">
      <c r="A148" s="1"/>
      <c r="B148" s="166" t="s">
        <v>382</v>
      </c>
      <c r="C148" s="167"/>
      <c r="D148" s="140"/>
      <c r="E148" s="132"/>
      <c r="F148" s="132">
        <f>D148+E148</f>
        <v>0</v>
      </c>
      <c r="G148" s="132"/>
      <c r="H148" s="132"/>
      <c r="I148" s="132">
        <f t="shared" si="13"/>
        <v>0</v>
      </c>
    </row>
    <row r="149" spans="1:9" x14ac:dyDescent="0.3">
      <c r="A149" s="1"/>
      <c r="B149" s="166" t="s">
        <v>383</v>
      </c>
      <c r="C149" s="167"/>
      <c r="D149" s="140"/>
      <c r="E149" s="132"/>
      <c r="F149" s="132">
        <f>D149+E149</f>
        <v>0</v>
      </c>
      <c r="G149" s="132"/>
      <c r="H149" s="132"/>
      <c r="I149" s="132">
        <f t="shared" si="13"/>
        <v>0</v>
      </c>
    </row>
    <row r="150" spans="1:9" x14ac:dyDescent="0.3">
      <c r="A150" s="1"/>
      <c r="B150" s="166" t="s">
        <v>384</v>
      </c>
      <c r="C150" s="167"/>
      <c r="D150" s="140"/>
      <c r="E150" s="132"/>
      <c r="F150" s="132">
        <f>D150+E150</f>
        <v>0</v>
      </c>
      <c r="G150" s="132"/>
      <c r="H150" s="132"/>
      <c r="I150" s="132">
        <f t="shared" ref="I150:I158" si="19">F150-G150</f>
        <v>0</v>
      </c>
    </row>
    <row r="151" spans="1:9" x14ac:dyDescent="0.3">
      <c r="A151" s="1"/>
      <c r="B151" s="164" t="s">
        <v>385</v>
      </c>
      <c r="C151" s="165"/>
      <c r="D151" s="140">
        <f>SUM(D152:D158)</f>
        <v>0</v>
      </c>
      <c r="E151" s="140">
        <f>SUM(E152:E158)</f>
        <v>0</v>
      </c>
      <c r="F151" s="140">
        <f>SUM(F152:F158)</f>
        <v>0</v>
      </c>
      <c r="G151" s="140">
        <f>SUM(G152:G158)</f>
        <v>0</v>
      </c>
      <c r="H151" s="140">
        <f>SUM(H152:H158)</f>
        <v>0</v>
      </c>
      <c r="I151" s="132">
        <f t="shared" si="19"/>
        <v>0</v>
      </c>
    </row>
    <row r="152" spans="1:9" x14ac:dyDescent="0.3">
      <c r="A152" s="1"/>
      <c r="B152" s="166" t="s">
        <v>386</v>
      </c>
      <c r="C152" s="167"/>
      <c r="D152" s="140"/>
      <c r="E152" s="132"/>
      <c r="F152" s="132">
        <f>D152+E152</f>
        <v>0</v>
      </c>
      <c r="G152" s="132"/>
      <c r="H152" s="132"/>
      <c r="I152" s="132">
        <f t="shared" si="19"/>
        <v>0</v>
      </c>
    </row>
    <row r="153" spans="1:9" x14ac:dyDescent="0.3">
      <c r="A153" s="1"/>
      <c r="B153" s="166" t="s">
        <v>387</v>
      </c>
      <c r="C153" s="167"/>
      <c r="D153" s="140"/>
      <c r="E153" s="132"/>
      <c r="F153" s="132">
        <f t="shared" ref="F153:F158" si="20">D153+E153</f>
        <v>0</v>
      </c>
      <c r="G153" s="132"/>
      <c r="H153" s="132"/>
      <c r="I153" s="132">
        <f t="shared" si="19"/>
        <v>0</v>
      </c>
    </row>
    <row r="154" spans="1:9" x14ac:dyDescent="0.3">
      <c r="A154" s="1"/>
      <c r="B154" s="166" t="s">
        <v>388</v>
      </c>
      <c r="C154" s="167"/>
      <c r="D154" s="140"/>
      <c r="E154" s="132"/>
      <c r="F154" s="132">
        <f t="shared" si="20"/>
        <v>0</v>
      </c>
      <c r="G154" s="132"/>
      <c r="H154" s="132"/>
      <c r="I154" s="132">
        <f t="shared" si="19"/>
        <v>0</v>
      </c>
    </row>
    <row r="155" spans="1:9" x14ac:dyDescent="0.3">
      <c r="A155" s="1"/>
      <c r="B155" s="166" t="s">
        <v>389</v>
      </c>
      <c r="C155" s="167"/>
      <c r="D155" s="140"/>
      <c r="E155" s="132"/>
      <c r="F155" s="132">
        <f t="shared" si="20"/>
        <v>0</v>
      </c>
      <c r="G155" s="132"/>
      <c r="H155" s="132"/>
      <c r="I155" s="132">
        <f t="shared" si="19"/>
        <v>0</v>
      </c>
    </row>
    <row r="156" spans="1:9" x14ac:dyDescent="0.3">
      <c r="A156" s="1"/>
      <c r="B156" s="166" t="s">
        <v>390</v>
      </c>
      <c r="C156" s="167"/>
      <c r="D156" s="140"/>
      <c r="E156" s="132"/>
      <c r="F156" s="132">
        <f t="shared" si="20"/>
        <v>0</v>
      </c>
      <c r="G156" s="132"/>
      <c r="H156" s="132"/>
      <c r="I156" s="132">
        <f t="shared" si="19"/>
        <v>0</v>
      </c>
    </row>
    <row r="157" spans="1:9" x14ac:dyDescent="0.3">
      <c r="A157" s="1"/>
      <c r="B157" s="166" t="s">
        <v>391</v>
      </c>
      <c r="C157" s="167"/>
      <c r="D157" s="140"/>
      <c r="E157" s="132"/>
      <c r="F157" s="132">
        <f t="shared" si="20"/>
        <v>0</v>
      </c>
      <c r="G157" s="132"/>
      <c r="H157" s="132"/>
      <c r="I157" s="132">
        <f t="shared" si="19"/>
        <v>0</v>
      </c>
    </row>
    <row r="158" spans="1:9" x14ac:dyDescent="0.3">
      <c r="A158" s="1"/>
      <c r="B158" s="166" t="s">
        <v>392</v>
      </c>
      <c r="C158" s="167"/>
      <c r="D158" s="140"/>
      <c r="E158" s="132"/>
      <c r="F158" s="132">
        <f t="shared" si="20"/>
        <v>0</v>
      </c>
      <c r="G158" s="132"/>
      <c r="H158" s="132"/>
      <c r="I158" s="132">
        <f t="shared" si="19"/>
        <v>0</v>
      </c>
    </row>
    <row r="159" spans="1:9" x14ac:dyDescent="0.3">
      <c r="A159" s="1"/>
      <c r="B159" s="164"/>
      <c r="C159" s="165"/>
      <c r="D159" s="140"/>
      <c r="E159" s="132"/>
      <c r="F159" s="132"/>
      <c r="G159" s="132"/>
      <c r="H159" s="132"/>
      <c r="I159" s="132"/>
    </row>
    <row r="160" spans="1:9" x14ac:dyDescent="0.3">
      <c r="A160" s="1"/>
      <c r="B160" s="176" t="s">
        <v>394</v>
      </c>
      <c r="C160" s="177"/>
      <c r="D160" s="163">
        <f t="shared" ref="D160:I160" si="21">D10+D85</f>
        <v>110234287</v>
      </c>
      <c r="E160" s="163">
        <f t="shared" si="21"/>
        <v>0</v>
      </c>
      <c r="F160" s="163">
        <f t="shared" si="21"/>
        <v>110234287</v>
      </c>
      <c r="G160" s="163">
        <f t="shared" si="21"/>
        <v>21397947.469999999</v>
      </c>
      <c r="H160" s="163">
        <f t="shared" si="21"/>
        <v>20589169.639999997</v>
      </c>
      <c r="I160" s="163">
        <f t="shared" si="21"/>
        <v>88836339.530000016</v>
      </c>
    </row>
    <row r="161" spans="1:9" ht="15" thickBot="1" x14ac:dyDescent="0.35">
      <c r="A161" s="1"/>
      <c r="B161" s="178"/>
      <c r="C161" s="179"/>
      <c r="D161" s="180"/>
      <c r="E161" s="181"/>
      <c r="F161" s="181"/>
      <c r="G161" s="181"/>
      <c r="H161" s="181"/>
      <c r="I161" s="181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B12" sqref="B12"/>
    </sheetView>
  </sheetViews>
  <sheetFormatPr baseColWidth="10" defaultRowHeight="14.4" x14ac:dyDescent="0.3"/>
  <cols>
    <col min="1" max="1" width="3.21875" customWidth="1"/>
    <col min="2" max="2" width="31.77734375" customWidth="1"/>
    <col min="4" max="4" width="15.6640625" customWidth="1"/>
  </cols>
  <sheetData>
    <row r="1" spans="1:8" ht="15" thickBot="1" x14ac:dyDescent="0.35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182" t="s">
        <v>119</v>
      </c>
      <c r="C2" s="183"/>
      <c r="D2" s="183"/>
      <c r="E2" s="183"/>
      <c r="F2" s="183"/>
      <c r="G2" s="183"/>
      <c r="H2" s="184"/>
    </row>
    <row r="3" spans="1:8" x14ac:dyDescent="0.3">
      <c r="A3" s="1"/>
      <c r="B3" s="23" t="s">
        <v>395</v>
      </c>
      <c r="C3" s="24"/>
      <c r="D3" s="24"/>
      <c r="E3" s="24"/>
      <c r="F3" s="24"/>
      <c r="G3" s="24"/>
      <c r="H3" s="25"/>
    </row>
    <row r="4" spans="1:8" x14ac:dyDescent="0.3">
      <c r="A4" s="1"/>
      <c r="B4" s="23" t="s">
        <v>396</v>
      </c>
      <c r="C4" s="24"/>
      <c r="D4" s="24"/>
      <c r="E4" s="24"/>
      <c r="F4" s="24"/>
      <c r="G4" s="24"/>
      <c r="H4" s="25"/>
    </row>
    <row r="5" spans="1:8" x14ac:dyDescent="0.3">
      <c r="A5" s="1"/>
      <c r="B5" s="23" t="s">
        <v>125</v>
      </c>
      <c r="C5" s="24"/>
      <c r="D5" s="24"/>
      <c r="E5" s="24"/>
      <c r="F5" s="24"/>
      <c r="G5" s="24"/>
      <c r="H5" s="25"/>
    </row>
    <row r="6" spans="1:8" ht="15" thickBot="1" x14ac:dyDescent="0.35">
      <c r="A6" s="1"/>
      <c r="B6" s="26" t="s">
        <v>0</v>
      </c>
      <c r="C6" s="27"/>
      <c r="D6" s="27"/>
      <c r="E6" s="27"/>
      <c r="F6" s="27"/>
      <c r="G6" s="27"/>
      <c r="H6" s="28"/>
    </row>
    <row r="7" spans="1:8" ht="15" thickBot="1" x14ac:dyDescent="0.35">
      <c r="A7" s="1"/>
      <c r="B7" s="82" t="s">
        <v>1</v>
      </c>
      <c r="C7" s="185" t="s">
        <v>315</v>
      </c>
      <c r="D7" s="186"/>
      <c r="E7" s="186"/>
      <c r="F7" s="186"/>
      <c r="G7" s="187"/>
      <c r="H7" s="82" t="s">
        <v>316</v>
      </c>
    </row>
    <row r="8" spans="1:8" ht="42" thickBot="1" x14ac:dyDescent="0.35">
      <c r="A8" s="1"/>
      <c r="B8" s="84"/>
      <c r="C8" s="18" t="s">
        <v>206</v>
      </c>
      <c r="D8" s="18" t="s">
        <v>248</v>
      </c>
      <c r="E8" s="18" t="s">
        <v>249</v>
      </c>
      <c r="F8" s="18" t="s">
        <v>204</v>
      </c>
      <c r="G8" s="18" t="s">
        <v>223</v>
      </c>
      <c r="H8" s="84"/>
    </row>
    <row r="9" spans="1:8" ht="26.4" customHeight="1" x14ac:dyDescent="0.3">
      <c r="A9" s="1"/>
      <c r="B9" s="188" t="s">
        <v>397</v>
      </c>
      <c r="C9" s="189">
        <f t="shared" ref="C9:H9" si="0">SUM(C10:C28)</f>
        <v>17443055.999999996</v>
      </c>
      <c r="D9" s="189">
        <f t="shared" si="0"/>
        <v>0</v>
      </c>
      <c r="E9" s="189">
        <f t="shared" si="0"/>
        <v>17443055.999999996</v>
      </c>
      <c r="F9" s="189">
        <f t="shared" si="0"/>
        <v>5163923.83</v>
      </c>
      <c r="G9" s="189">
        <f t="shared" si="0"/>
        <v>4536985.53</v>
      </c>
      <c r="H9" s="189">
        <f t="shared" si="0"/>
        <v>12279132.170000002</v>
      </c>
    </row>
    <row r="10" spans="1:8" ht="18" customHeight="1" x14ac:dyDescent="0.3">
      <c r="A10" s="1"/>
      <c r="B10" s="190" t="s">
        <v>398</v>
      </c>
      <c r="C10" s="191">
        <v>920205.88</v>
      </c>
      <c r="D10" s="191">
        <v>0</v>
      </c>
      <c r="E10" s="191">
        <f t="shared" ref="E10:E28" si="1">C10+D10</f>
        <v>920205.88</v>
      </c>
      <c r="F10" s="191">
        <v>181715.9</v>
      </c>
      <c r="G10" s="191">
        <v>181715.9</v>
      </c>
      <c r="H10" s="132">
        <f t="shared" ref="H10:H28" si="2">E10-F10</f>
        <v>738489.98</v>
      </c>
    </row>
    <row r="11" spans="1:8" ht="25.8" customHeight="1" x14ac:dyDescent="0.3">
      <c r="A11" s="1"/>
      <c r="B11" s="190" t="s">
        <v>399</v>
      </c>
      <c r="C11" s="6">
        <v>1183202.6299999999</v>
      </c>
      <c r="D11" s="6">
        <v>0</v>
      </c>
      <c r="E11" s="6">
        <f t="shared" si="1"/>
        <v>1183202.6299999999</v>
      </c>
      <c r="F11" s="6">
        <v>206552.37</v>
      </c>
      <c r="G11" s="6">
        <v>206552.37</v>
      </c>
      <c r="H11" s="132">
        <f t="shared" si="2"/>
        <v>976650.25999999989</v>
      </c>
    </row>
    <row r="12" spans="1:8" ht="27.6" customHeight="1" x14ac:dyDescent="0.3">
      <c r="A12" s="1"/>
      <c r="B12" s="190" t="s">
        <v>400</v>
      </c>
      <c r="C12" s="6">
        <v>348876.83</v>
      </c>
      <c r="D12" s="6">
        <v>0</v>
      </c>
      <c r="E12" s="6">
        <f t="shared" si="1"/>
        <v>348876.83</v>
      </c>
      <c r="F12" s="6">
        <v>71336.149999999994</v>
      </c>
      <c r="G12" s="6">
        <v>71336.149999999994</v>
      </c>
      <c r="H12" s="132">
        <f t="shared" si="2"/>
        <v>277540.68000000005</v>
      </c>
    </row>
    <row r="13" spans="1:8" ht="21.6" customHeight="1" x14ac:dyDescent="0.3">
      <c r="A13" s="1"/>
      <c r="B13" s="190" t="s">
        <v>401</v>
      </c>
      <c r="C13" s="6">
        <v>1051917.49</v>
      </c>
      <c r="D13" s="6">
        <v>0</v>
      </c>
      <c r="E13" s="6">
        <f t="shared" si="1"/>
        <v>1051917.49</v>
      </c>
      <c r="F13" s="6">
        <v>230119.44</v>
      </c>
      <c r="G13" s="6">
        <v>230119.44</v>
      </c>
      <c r="H13" s="132">
        <f t="shared" si="2"/>
        <v>821798.05</v>
      </c>
    </row>
    <row r="14" spans="1:8" ht="22.8" customHeight="1" x14ac:dyDescent="0.3">
      <c r="A14" s="1"/>
      <c r="B14" s="190" t="s">
        <v>402</v>
      </c>
      <c r="C14" s="6">
        <v>4711731.26</v>
      </c>
      <c r="D14" s="6">
        <v>-13000</v>
      </c>
      <c r="E14" s="6">
        <f t="shared" si="1"/>
        <v>4698731.26</v>
      </c>
      <c r="F14" s="6">
        <v>2749460.23</v>
      </c>
      <c r="G14" s="6">
        <v>2122521.9300000002</v>
      </c>
      <c r="H14" s="132">
        <f t="shared" si="2"/>
        <v>1949271.0299999998</v>
      </c>
    </row>
    <row r="15" spans="1:8" ht="18.600000000000001" customHeight="1" x14ac:dyDescent="0.3">
      <c r="A15" s="1"/>
      <c r="B15" s="190" t="s">
        <v>403</v>
      </c>
      <c r="C15" s="6">
        <v>317883.34000000003</v>
      </c>
      <c r="D15" s="6">
        <v>0</v>
      </c>
      <c r="E15" s="6">
        <f t="shared" si="1"/>
        <v>317883.34000000003</v>
      </c>
      <c r="F15" s="6">
        <v>75679.13</v>
      </c>
      <c r="G15" s="6">
        <v>75679.13</v>
      </c>
      <c r="H15" s="132">
        <f t="shared" si="2"/>
        <v>242204.21000000002</v>
      </c>
    </row>
    <row r="16" spans="1:8" ht="19.8" customHeight="1" x14ac:dyDescent="0.3">
      <c r="A16" s="1"/>
      <c r="B16" s="190" t="s">
        <v>404</v>
      </c>
      <c r="C16" s="6">
        <v>403119.83</v>
      </c>
      <c r="D16" s="6">
        <v>0</v>
      </c>
      <c r="E16" s="6">
        <f t="shared" si="1"/>
        <v>403119.83</v>
      </c>
      <c r="F16" s="6">
        <v>86228.39</v>
      </c>
      <c r="G16" s="6">
        <v>86228.39</v>
      </c>
      <c r="H16" s="132">
        <f t="shared" si="2"/>
        <v>316891.44</v>
      </c>
    </row>
    <row r="17" spans="1:8" ht="17.399999999999999" customHeight="1" x14ac:dyDescent="0.3">
      <c r="A17" s="1"/>
      <c r="B17" s="190" t="s">
        <v>405</v>
      </c>
      <c r="C17" s="6">
        <v>614398.92000000004</v>
      </c>
      <c r="D17" s="6">
        <v>0</v>
      </c>
      <c r="E17" s="6">
        <f t="shared" si="1"/>
        <v>614398.92000000004</v>
      </c>
      <c r="F17" s="6">
        <v>161031.53</v>
      </c>
      <c r="G17" s="6">
        <v>161031.53</v>
      </c>
      <c r="H17" s="132">
        <f t="shared" si="2"/>
        <v>453367.39</v>
      </c>
    </row>
    <row r="18" spans="1:8" ht="21" customHeight="1" x14ac:dyDescent="0.3">
      <c r="A18" s="1"/>
      <c r="B18" s="192" t="s">
        <v>406</v>
      </c>
      <c r="C18" s="6">
        <v>693986.53</v>
      </c>
      <c r="D18" s="6">
        <v>0</v>
      </c>
      <c r="E18" s="6">
        <f t="shared" si="1"/>
        <v>693986.53</v>
      </c>
      <c r="F18" s="6">
        <v>94500.53</v>
      </c>
      <c r="G18" s="6">
        <v>94500.53</v>
      </c>
      <c r="H18" s="6">
        <f t="shared" si="2"/>
        <v>599486</v>
      </c>
    </row>
    <row r="19" spans="1:8" ht="18.600000000000001" customHeight="1" x14ac:dyDescent="0.3">
      <c r="A19" s="1"/>
      <c r="B19" s="192" t="s">
        <v>407</v>
      </c>
      <c r="C19" s="6">
        <v>1135299.8400000001</v>
      </c>
      <c r="D19" s="6">
        <v>0</v>
      </c>
      <c r="E19" s="6">
        <f t="shared" si="1"/>
        <v>1135299.8400000001</v>
      </c>
      <c r="F19" s="6">
        <v>453543.66</v>
      </c>
      <c r="G19" s="6">
        <v>453543.66</v>
      </c>
      <c r="H19" s="6">
        <f t="shared" si="2"/>
        <v>681756.18000000017</v>
      </c>
    </row>
    <row r="20" spans="1:8" ht="29.4" customHeight="1" x14ac:dyDescent="0.3">
      <c r="A20" s="1"/>
      <c r="B20" s="192" t="s">
        <v>408</v>
      </c>
      <c r="C20" s="6">
        <v>710470</v>
      </c>
      <c r="D20" s="6">
        <v>5000</v>
      </c>
      <c r="E20" s="6">
        <f t="shared" si="1"/>
        <v>715470</v>
      </c>
      <c r="F20" s="6">
        <v>108020.83</v>
      </c>
      <c r="G20" s="6">
        <v>108020.83</v>
      </c>
      <c r="H20" s="6">
        <f t="shared" si="2"/>
        <v>607449.17000000004</v>
      </c>
    </row>
    <row r="21" spans="1:8" ht="30" customHeight="1" x14ac:dyDescent="0.3">
      <c r="A21" s="1"/>
      <c r="B21" s="192" t="s">
        <v>409</v>
      </c>
      <c r="C21" s="6">
        <v>911588.03</v>
      </c>
      <c r="D21" s="6">
        <v>0</v>
      </c>
      <c r="E21" s="6">
        <f t="shared" si="1"/>
        <v>911588.03</v>
      </c>
      <c r="F21" s="6">
        <v>91721.03</v>
      </c>
      <c r="G21" s="6">
        <v>91721.03</v>
      </c>
      <c r="H21" s="6">
        <f t="shared" si="2"/>
        <v>819867</v>
      </c>
    </row>
    <row r="22" spans="1:8" ht="25.2" customHeight="1" x14ac:dyDescent="0.3">
      <c r="A22" s="1"/>
      <c r="B22" s="192" t="s">
        <v>410</v>
      </c>
      <c r="C22" s="6">
        <v>833615</v>
      </c>
      <c r="D22" s="6">
        <v>0</v>
      </c>
      <c r="E22" s="6">
        <f t="shared" si="1"/>
        <v>833615</v>
      </c>
      <c r="F22" s="6">
        <v>105208</v>
      </c>
      <c r="G22" s="6">
        <v>105208</v>
      </c>
      <c r="H22" s="6">
        <f t="shared" si="2"/>
        <v>728407</v>
      </c>
    </row>
    <row r="23" spans="1:8" ht="24.6" customHeight="1" x14ac:dyDescent="0.3">
      <c r="A23" s="1"/>
      <c r="B23" s="192" t="s">
        <v>411</v>
      </c>
      <c r="C23" s="6">
        <v>786240</v>
      </c>
      <c r="D23" s="6">
        <v>2000</v>
      </c>
      <c r="E23" s="6">
        <f t="shared" si="1"/>
        <v>788240</v>
      </c>
      <c r="F23" s="6">
        <v>89804</v>
      </c>
      <c r="G23" s="6">
        <v>89804</v>
      </c>
      <c r="H23" s="6">
        <f t="shared" si="2"/>
        <v>698436</v>
      </c>
    </row>
    <row r="24" spans="1:8" ht="30" customHeight="1" x14ac:dyDescent="0.3">
      <c r="A24" s="1"/>
      <c r="B24" s="192" t="s">
        <v>412</v>
      </c>
      <c r="C24" s="6">
        <v>1119340.44</v>
      </c>
      <c r="D24" s="6">
        <v>0</v>
      </c>
      <c r="E24" s="6">
        <f t="shared" si="1"/>
        <v>1119340.44</v>
      </c>
      <c r="F24" s="6">
        <v>132159.88</v>
      </c>
      <c r="G24" s="6">
        <v>132159.88</v>
      </c>
      <c r="H24" s="6">
        <f t="shared" si="2"/>
        <v>987180.55999999994</v>
      </c>
    </row>
    <row r="25" spans="1:8" ht="24" customHeight="1" x14ac:dyDescent="0.3">
      <c r="A25" s="1"/>
      <c r="B25" s="192" t="s">
        <v>413</v>
      </c>
      <c r="C25" s="6">
        <v>560023</v>
      </c>
      <c r="D25" s="6">
        <v>0</v>
      </c>
      <c r="E25" s="6">
        <f t="shared" si="1"/>
        <v>560023</v>
      </c>
      <c r="F25" s="6">
        <v>81513.33</v>
      </c>
      <c r="G25" s="6">
        <v>81513.33</v>
      </c>
      <c r="H25" s="6">
        <f t="shared" si="2"/>
        <v>478509.67</v>
      </c>
    </row>
    <row r="26" spans="1:8" ht="19.8" customHeight="1" x14ac:dyDescent="0.3">
      <c r="A26" s="1"/>
      <c r="B26" s="192" t="s">
        <v>414</v>
      </c>
      <c r="C26" s="6">
        <v>345709</v>
      </c>
      <c r="D26" s="6">
        <v>0</v>
      </c>
      <c r="E26" s="6">
        <f t="shared" si="1"/>
        <v>345709</v>
      </c>
      <c r="F26" s="6">
        <v>78807.78</v>
      </c>
      <c r="G26" s="6">
        <v>78807.78</v>
      </c>
      <c r="H26" s="6">
        <f t="shared" si="2"/>
        <v>266901.21999999997</v>
      </c>
    </row>
    <row r="27" spans="1:8" ht="19.8" customHeight="1" x14ac:dyDescent="0.3">
      <c r="A27" s="1"/>
      <c r="B27" s="192" t="s">
        <v>415</v>
      </c>
      <c r="C27" s="6">
        <v>89215</v>
      </c>
      <c r="D27" s="6">
        <v>6000</v>
      </c>
      <c r="E27" s="6">
        <f t="shared" si="1"/>
        <v>95215</v>
      </c>
      <c r="F27" s="6">
        <v>12675.7</v>
      </c>
      <c r="G27" s="6">
        <v>12675.7</v>
      </c>
      <c r="H27" s="6">
        <f t="shared" si="2"/>
        <v>82539.3</v>
      </c>
    </row>
    <row r="28" spans="1:8" ht="26.4" customHeight="1" x14ac:dyDescent="0.3">
      <c r="A28" s="1"/>
      <c r="B28" s="192" t="s">
        <v>416</v>
      </c>
      <c r="C28" s="6">
        <v>706232.98</v>
      </c>
      <c r="D28" s="6">
        <v>0</v>
      </c>
      <c r="E28" s="6">
        <f t="shared" si="1"/>
        <v>706232.98</v>
      </c>
      <c r="F28" s="6">
        <v>153845.95000000001</v>
      </c>
      <c r="G28" s="6">
        <v>153845.95000000001</v>
      </c>
      <c r="H28" s="6">
        <f t="shared" si="2"/>
        <v>552387.03</v>
      </c>
    </row>
    <row r="29" spans="1:8" ht="34.799999999999997" customHeight="1" x14ac:dyDescent="0.3">
      <c r="A29" s="193"/>
      <c r="B29" s="194" t="s">
        <v>417</v>
      </c>
      <c r="C29" s="195">
        <f t="shared" ref="C29:H29" si="3">SUM(C30:C48)</f>
        <v>92791231</v>
      </c>
      <c r="D29" s="195">
        <f t="shared" si="3"/>
        <v>0</v>
      </c>
      <c r="E29" s="195">
        <f t="shared" si="3"/>
        <v>92791231.000000015</v>
      </c>
      <c r="F29" s="195">
        <f t="shared" si="3"/>
        <v>16234023.640000001</v>
      </c>
      <c r="G29" s="195">
        <f t="shared" si="3"/>
        <v>16052184.109999999</v>
      </c>
      <c r="H29" s="195">
        <f t="shared" si="3"/>
        <v>76557207.360000014</v>
      </c>
    </row>
    <row r="30" spans="1:8" ht="16.2" customHeight="1" x14ac:dyDescent="0.3">
      <c r="A30" s="1"/>
      <c r="B30" s="190" t="s">
        <v>398</v>
      </c>
      <c r="C30" s="191">
        <v>5686925.8399999999</v>
      </c>
      <c r="D30" s="191">
        <v>-7910.77</v>
      </c>
      <c r="E30" s="191">
        <f t="shared" ref="E30:E48" si="4">C30+D30</f>
        <v>5679015.0700000003</v>
      </c>
      <c r="F30" s="191">
        <v>667606.77</v>
      </c>
      <c r="G30" s="191">
        <v>661208.31000000006</v>
      </c>
      <c r="H30" s="132">
        <f t="shared" ref="H30:H48" si="5">E30-F30</f>
        <v>5011408.3000000007</v>
      </c>
    </row>
    <row r="31" spans="1:8" ht="31.8" customHeight="1" x14ac:dyDescent="0.3">
      <c r="A31" s="1"/>
      <c r="B31" s="190" t="s">
        <v>399</v>
      </c>
      <c r="C31" s="191">
        <v>3266270.65</v>
      </c>
      <c r="D31" s="191">
        <v>148350</v>
      </c>
      <c r="E31" s="191">
        <f t="shared" si="4"/>
        <v>3414620.65</v>
      </c>
      <c r="F31" s="191">
        <v>744178.08</v>
      </c>
      <c r="G31" s="191">
        <v>733574.68</v>
      </c>
      <c r="H31" s="132">
        <f t="shared" si="5"/>
        <v>2670442.5699999998</v>
      </c>
    </row>
    <row r="32" spans="1:8" ht="34.799999999999997" customHeight="1" x14ac:dyDescent="0.3">
      <c r="A32" s="1"/>
      <c r="B32" s="190" t="s">
        <v>400</v>
      </c>
      <c r="C32" s="191">
        <v>1052574</v>
      </c>
      <c r="D32" s="191">
        <v>159048</v>
      </c>
      <c r="E32" s="191">
        <f t="shared" si="4"/>
        <v>1211622</v>
      </c>
      <c r="F32" s="191">
        <v>241628.07</v>
      </c>
      <c r="G32" s="191">
        <v>239421.25</v>
      </c>
      <c r="H32" s="132">
        <f t="shared" si="5"/>
        <v>969993.92999999993</v>
      </c>
    </row>
    <row r="33" spans="1:8" ht="24.6" customHeight="1" x14ac:dyDescent="0.3">
      <c r="A33" s="1"/>
      <c r="B33" s="190" t="s">
        <v>401</v>
      </c>
      <c r="C33" s="191">
        <v>5590971.7199999997</v>
      </c>
      <c r="D33" s="191">
        <v>-1000</v>
      </c>
      <c r="E33" s="191">
        <f t="shared" si="4"/>
        <v>5589971.7199999997</v>
      </c>
      <c r="F33" s="191">
        <v>1544548.13</v>
      </c>
      <c r="G33" s="191">
        <v>1524930.35</v>
      </c>
      <c r="H33" s="132">
        <f t="shared" si="5"/>
        <v>4045423.59</v>
      </c>
    </row>
    <row r="34" spans="1:8" ht="17.399999999999999" customHeight="1" x14ac:dyDescent="0.3">
      <c r="A34" s="1"/>
      <c r="B34" s="190" t="s">
        <v>402</v>
      </c>
      <c r="C34" s="6">
        <v>15896923.539999999</v>
      </c>
      <c r="D34" s="6">
        <v>223551.87</v>
      </c>
      <c r="E34" s="6">
        <f t="shared" si="4"/>
        <v>16120475.409999998</v>
      </c>
      <c r="F34" s="6">
        <v>4606939.28</v>
      </c>
      <c r="G34" s="6">
        <v>4573200.05</v>
      </c>
      <c r="H34" s="132">
        <f t="shared" si="5"/>
        <v>11513536.129999999</v>
      </c>
    </row>
    <row r="35" spans="1:8" ht="15" customHeight="1" x14ac:dyDescent="0.3">
      <c r="A35" s="1"/>
      <c r="B35" s="190" t="s">
        <v>403</v>
      </c>
      <c r="C35" s="6">
        <v>1454769.52</v>
      </c>
      <c r="D35" s="6">
        <v>83000</v>
      </c>
      <c r="E35" s="6">
        <f t="shared" si="4"/>
        <v>1537769.52</v>
      </c>
      <c r="F35" s="6">
        <v>393049.51</v>
      </c>
      <c r="G35" s="6">
        <v>388491.43</v>
      </c>
      <c r="H35" s="132">
        <f t="shared" si="5"/>
        <v>1144720.01</v>
      </c>
    </row>
    <row r="36" spans="1:8" ht="15" customHeight="1" x14ac:dyDescent="0.3">
      <c r="A36" s="1"/>
      <c r="B36" s="190" t="s">
        <v>404</v>
      </c>
      <c r="C36" s="6">
        <v>1215484.57</v>
      </c>
      <c r="D36" s="6">
        <v>13882.82</v>
      </c>
      <c r="E36" s="6">
        <f t="shared" si="4"/>
        <v>1229367.3900000001</v>
      </c>
      <c r="F36" s="6">
        <v>322650.09000000003</v>
      </c>
      <c r="G36" s="6">
        <v>319715.09000000003</v>
      </c>
      <c r="H36" s="132">
        <f t="shared" si="5"/>
        <v>906717.3</v>
      </c>
    </row>
    <row r="37" spans="1:8" ht="16.8" customHeight="1" x14ac:dyDescent="0.3">
      <c r="A37" s="1"/>
      <c r="B37" s="190" t="s">
        <v>405</v>
      </c>
      <c r="C37" s="6">
        <v>2268352.41</v>
      </c>
      <c r="D37" s="6">
        <v>10000</v>
      </c>
      <c r="E37" s="6">
        <f t="shared" si="4"/>
        <v>2278352.41</v>
      </c>
      <c r="F37" s="6">
        <v>460460.11</v>
      </c>
      <c r="G37" s="6">
        <v>454831.13</v>
      </c>
      <c r="H37" s="132">
        <f t="shared" si="5"/>
        <v>1817892.3000000003</v>
      </c>
    </row>
    <row r="38" spans="1:8" ht="18" customHeight="1" x14ac:dyDescent="0.3">
      <c r="A38" s="1"/>
      <c r="B38" s="192" t="s">
        <v>406</v>
      </c>
      <c r="C38" s="6">
        <v>5262237.3</v>
      </c>
      <c r="D38" s="6">
        <v>-164200</v>
      </c>
      <c r="E38" s="6">
        <f t="shared" si="4"/>
        <v>5098037.3</v>
      </c>
      <c r="F38" s="6">
        <v>855367.97</v>
      </c>
      <c r="G38" s="6">
        <v>842172.53</v>
      </c>
      <c r="H38" s="132">
        <f t="shared" si="5"/>
        <v>4242669.33</v>
      </c>
    </row>
    <row r="39" spans="1:8" ht="18.600000000000001" customHeight="1" x14ac:dyDescent="0.3">
      <c r="A39" s="1"/>
      <c r="B39" s="192" t="s">
        <v>407</v>
      </c>
      <c r="C39" s="6">
        <v>13880485.609999999</v>
      </c>
      <c r="D39" s="6">
        <v>-161100</v>
      </c>
      <c r="E39" s="6">
        <f t="shared" si="4"/>
        <v>13719385.609999999</v>
      </c>
      <c r="F39" s="6">
        <v>1532533.45</v>
      </c>
      <c r="G39" s="6">
        <v>1512666.11</v>
      </c>
      <c r="H39" s="132">
        <f t="shared" si="5"/>
        <v>12186852.16</v>
      </c>
    </row>
    <row r="40" spans="1:8" ht="24" customHeight="1" x14ac:dyDescent="0.3">
      <c r="A40" s="1"/>
      <c r="B40" s="192" t="s">
        <v>408</v>
      </c>
      <c r="C40" s="6">
        <v>4669737.42</v>
      </c>
      <c r="D40" s="6">
        <v>-161096</v>
      </c>
      <c r="E40" s="6">
        <f t="shared" si="4"/>
        <v>4508641.42</v>
      </c>
      <c r="F40" s="6">
        <v>709033.31</v>
      </c>
      <c r="G40" s="6">
        <v>698921.77</v>
      </c>
      <c r="H40" s="132">
        <f t="shared" si="5"/>
        <v>3799608.11</v>
      </c>
    </row>
    <row r="41" spans="1:8" ht="30.6" customHeight="1" x14ac:dyDescent="0.3">
      <c r="A41" s="1"/>
      <c r="B41" s="192" t="s">
        <v>409</v>
      </c>
      <c r="C41" s="6">
        <v>4897588.9000000004</v>
      </c>
      <c r="D41" s="6">
        <v>500</v>
      </c>
      <c r="E41" s="6">
        <f t="shared" si="4"/>
        <v>4898088.9000000004</v>
      </c>
      <c r="F41" s="6">
        <v>759031.49</v>
      </c>
      <c r="G41" s="6">
        <v>749185.47</v>
      </c>
      <c r="H41" s="132">
        <f t="shared" si="5"/>
        <v>4139057.41</v>
      </c>
    </row>
    <row r="42" spans="1:8" ht="19.2" customHeight="1" x14ac:dyDescent="0.3">
      <c r="A42" s="1"/>
      <c r="B42" s="192" t="s">
        <v>410</v>
      </c>
      <c r="C42" s="6">
        <v>4825243.42</v>
      </c>
      <c r="D42" s="6">
        <v>522.08000000000004</v>
      </c>
      <c r="E42" s="6">
        <f t="shared" si="4"/>
        <v>4825765.5</v>
      </c>
      <c r="F42" s="6">
        <v>706951.18</v>
      </c>
      <c r="G42" s="6">
        <v>697481.64</v>
      </c>
      <c r="H42" s="132">
        <f t="shared" si="5"/>
        <v>4118814.32</v>
      </c>
    </row>
    <row r="43" spans="1:8" ht="36" customHeight="1" x14ac:dyDescent="0.3">
      <c r="A43" s="1"/>
      <c r="B43" s="192" t="s">
        <v>411</v>
      </c>
      <c r="C43" s="6">
        <v>4017550.92</v>
      </c>
      <c r="D43" s="6">
        <v>3500</v>
      </c>
      <c r="E43" s="6">
        <f t="shared" si="4"/>
        <v>4021050.92</v>
      </c>
      <c r="F43" s="6">
        <v>378650.92</v>
      </c>
      <c r="G43" s="6">
        <v>373189</v>
      </c>
      <c r="H43" s="132">
        <f t="shared" si="5"/>
        <v>3642400</v>
      </c>
    </row>
    <row r="44" spans="1:8" ht="27" customHeight="1" x14ac:dyDescent="0.3">
      <c r="A44" s="1"/>
      <c r="B44" s="192" t="s">
        <v>412</v>
      </c>
      <c r="C44" s="6">
        <v>7476190.2999999998</v>
      </c>
      <c r="D44" s="6">
        <v>8500</v>
      </c>
      <c r="E44" s="6">
        <f t="shared" si="4"/>
        <v>7484690.2999999998</v>
      </c>
      <c r="F44" s="6">
        <v>959667.63</v>
      </c>
      <c r="G44" s="6">
        <v>949027.05</v>
      </c>
      <c r="H44" s="132">
        <f t="shared" si="5"/>
        <v>6525022.6699999999</v>
      </c>
    </row>
    <row r="45" spans="1:8" ht="16.2" customHeight="1" x14ac:dyDescent="0.3">
      <c r="A45" s="1"/>
      <c r="B45" s="192" t="s">
        <v>413</v>
      </c>
      <c r="C45" s="6">
        <v>3291051.98</v>
      </c>
      <c r="D45" s="6">
        <v>5500</v>
      </c>
      <c r="E45" s="6">
        <f t="shared" si="4"/>
        <v>3296551.98</v>
      </c>
      <c r="F45" s="6">
        <v>345284.55</v>
      </c>
      <c r="G45" s="6">
        <v>342028.37</v>
      </c>
      <c r="H45" s="132">
        <f t="shared" si="5"/>
        <v>2951267.43</v>
      </c>
    </row>
    <row r="46" spans="1:8" ht="18" customHeight="1" x14ac:dyDescent="0.3">
      <c r="A46" s="1"/>
      <c r="B46" s="192" t="s">
        <v>414</v>
      </c>
      <c r="C46" s="6">
        <v>2849597.42</v>
      </c>
      <c r="D46" s="6">
        <v>3500</v>
      </c>
      <c r="E46" s="6">
        <f t="shared" si="4"/>
        <v>2853097.42</v>
      </c>
      <c r="F46" s="6">
        <v>286161.77</v>
      </c>
      <c r="G46" s="6">
        <v>281366.96999999997</v>
      </c>
      <c r="H46" s="132">
        <f t="shared" si="5"/>
        <v>2566935.65</v>
      </c>
    </row>
    <row r="47" spans="1:8" ht="18" customHeight="1" x14ac:dyDescent="0.3">
      <c r="A47" s="1"/>
      <c r="B47" s="192" t="s">
        <v>415</v>
      </c>
      <c r="C47" s="6">
        <v>1597362</v>
      </c>
      <c r="D47" s="6">
        <v>3500</v>
      </c>
      <c r="E47" s="6">
        <f t="shared" si="4"/>
        <v>1600862</v>
      </c>
      <c r="F47" s="6">
        <v>191431.85</v>
      </c>
      <c r="G47" s="6">
        <v>188136.87</v>
      </c>
      <c r="H47" s="132">
        <f t="shared" si="5"/>
        <v>1409430.15</v>
      </c>
    </row>
    <row r="48" spans="1:8" ht="21" customHeight="1" x14ac:dyDescent="0.3">
      <c r="A48" s="1"/>
      <c r="B48" s="192" t="s">
        <v>416</v>
      </c>
      <c r="C48" s="6">
        <v>3591913.48</v>
      </c>
      <c r="D48" s="6">
        <v>-168048</v>
      </c>
      <c r="E48" s="6">
        <f t="shared" si="4"/>
        <v>3423865.48</v>
      </c>
      <c r="F48" s="6">
        <v>528849.48</v>
      </c>
      <c r="G48" s="6">
        <v>522636.04</v>
      </c>
      <c r="H48" s="132">
        <f t="shared" si="5"/>
        <v>2895016</v>
      </c>
    </row>
    <row r="49" spans="1:8" ht="6.6" customHeight="1" x14ac:dyDescent="0.3">
      <c r="A49" s="193"/>
      <c r="B49" s="192"/>
      <c r="C49" s="6"/>
      <c r="D49" s="6"/>
      <c r="E49" s="6"/>
      <c r="F49" s="6"/>
      <c r="G49" s="6"/>
      <c r="H49" s="132"/>
    </row>
    <row r="50" spans="1:8" ht="22.2" customHeight="1" x14ac:dyDescent="0.3">
      <c r="A50" s="1"/>
      <c r="B50" s="188" t="s">
        <v>394</v>
      </c>
      <c r="C50" s="4">
        <f t="shared" ref="C50:H50" si="6">C9+C29</f>
        <v>110234287</v>
      </c>
      <c r="D50" s="4">
        <f t="shared" si="6"/>
        <v>0</v>
      </c>
      <c r="E50" s="4">
        <f t="shared" si="6"/>
        <v>110234287.00000001</v>
      </c>
      <c r="F50" s="4">
        <f t="shared" si="6"/>
        <v>21397947.469999999</v>
      </c>
      <c r="G50" s="4">
        <f t="shared" si="6"/>
        <v>20589169.640000001</v>
      </c>
      <c r="H50" s="4">
        <f t="shared" si="6"/>
        <v>88836339.530000016</v>
      </c>
    </row>
    <row r="51" spans="1:8" ht="6" customHeight="1" thickBot="1" x14ac:dyDescent="0.35">
      <c r="A51" s="1"/>
      <c r="B51" s="196"/>
      <c r="C51" s="16"/>
      <c r="D51" s="16"/>
      <c r="E51" s="16"/>
      <c r="F51" s="16"/>
      <c r="G51" s="16"/>
      <c r="H51" s="16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D12" sqref="D12"/>
    </sheetView>
  </sheetViews>
  <sheetFormatPr baseColWidth="10" defaultRowHeight="14.4" x14ac:dyDescent="0.3"/>
  <cols>
    <col min="1" max="1" width="53.33203125" customWidth="1"/>
    <col min="3" max="3" width="14.33203125" customWidth="1"/>
  </cols>
  <sheetData>
    <row r="1" spans="1:7" ht="15" thickBot="1" x14ac:dyDescent="0.35">
      <c r="A1" s="1"/>
      <c r="B1" s="1"/>
      <c r="C1" s="1"/>
      <c r="D1" s="1"/>
      <c r="E1" s="1"/>
      <c r="F1" s="1"/>
      <c r="G1" s="1"/>
    </row>
    <row r="2" spans="1:7" x14ac:dyDescent="0.3">
      <c r="A2" s="20" t="s">
        <v>119</v>
      </c>
      <c r="B2" s="21"/>
      <c r="C2" s="21"/>
      <c r="D2" s="21"/>
      <c r="E2" s="21"/>
      <c r="F2" s="21"/>
      <c r="G2" s="149"/>
    </row>
    <row r="3" spans="1:7" x14ac:dyDescent="0.3">
      <c r="A3" s="73" t="s">
        <v>418</v>
      </c>
      <c r="B3" s="74"/>
      <c r="C3" s="74"/>
      <c r="D3" s="74"/>
      <c r="E3" s="74"/>
      <c r="F3" s="74"/>
      <c r="G3" s="150"/>
    </row>
    <row r="4" spans="1:7" x14ac:dyDescent="0.3">
      <c r="A4" s="73" t="s">
        <v>419</v>
      </c>
      <c r="B4" s="74"/>
      <c r="C4" s="74"/>
      <c r="D4" s="74"/>
      <c r="E4" s="74"/>
      <c r="F4" s="74"/>
      <c r="G4" s="150"/>
    </row>
    <row r="5" spans="1:7" x14ac:dyDescent="0.3">
      <c r="A5" s="73" t="s">
        <v>125</v>
      </c>
      <c r="B5" s="74"/>
      <c r="C5" s="74"/>
      <c r="D5" s="74"/>
      <c r="E5" s="74"/>
      <c r="F5" s="74"/>
      <c r="G5" s="150"/>
    </row>
    <row r="6" spans="1:7" ht="15" thickBot="1" x14ac:dyDescent="0.35">
      <c r="A6" s="76" t="s">
        <v>0</v>
      </c>
      <c r="B6" s="77"/>
      <c r="C6" s="77"/>
      <c r="D6" s="77"/>
      <c r="E6" s="77"/>
      <c r="F6" s="77"/>
      <c r="G6" s="151"/>
    </row>
    <row r="7" spans="1:7" x14ac:dyDescent="0.3">
      <c r="A7" s="152" t="s">
        <v>1</v>
      </c>
      <c r="B7" s="197" t="s">
        <v>315</v>
      </c>
      <c r="C7" s="198"/>
      <c r="D7" s="198"/>
      <c r="E7" s="198"/>
      <c r="F7" s="199"/>
      <c r="G7" s="82" t="s">
        <v>316</v>
      </c>
    </row>
    <row r="8" spans="1:7" ht="15" thickBot="1" x14ac:dyDescent="0.35">
      <c r="A8" s="155"/>
      <c r="B8" s="200"/>
      <c r="C8" s="201"/>
      <c r="D8" s="201"/>
      <c r="E8" s="201"/>
      <c r="F8" s="202"/>
      <c r="G8" s="203"/>
    </row>
    <row r="9" spans="1:7" ht="42" thickBot="1" x14ac:dyDescent="0.35">
      <c r="A9" s="157"/>
      <c r="B9" s="204" t="s">
        <v>206</v>
      </c>
      <c r="C9" s="18" t="s">
        <v>317</v>
      </c>
      <c r="D9" s="18" t="s">
        <v>318</v>
      </c>
      <c r="E9" s="18" t="s">
        <v>204</v>
      </c>
      <c r="F9" s="18" t="s">
        <v>223</v>
      </c>
      <c r="G9" s="84"/>
    </row>
    <row r="10" spans="1:7" x14ac:dyDescent="0.3">
      <c r="A10" s="205"/>
      <c r="B10" s="206"/>
      <c r="C10" s="206"/>
      <c r="D10" s="206"/>
      <c r="E10" s="206"/>
      <c r="F10" s="206"/>
      <c r="G10" s="206"/>
    </row>
    <row r="11" spans="1:7" x14ac:dyDescent="0.3">
      <c r="A11" s="207" t="s">
        <v>420</v>
      </c>
      <c r="B11" s="111">
        <f t="shared" ref="B11:G11" si="0">B12+B22+B31+B42</f>
        <v>17443056</v>
      </c>
      <c r="C11" s="111">
        <f t="shared" si="0"/>
        <v>0</v>
      </c>
      <c r="D11" s="111">
        <f t="shared" si="0"/>
        <v>17443056</v>
      </c>
      <c r="E11" s="111">
        <f t="shared" si="0"/>
        <v>5163923.83</v>
      </c>
      <c r="F11" s="111">
        <f t="shared" si="0"/>
        <v>4536985.53</v>
      </c>
      <c r="G11" s="111">
        <f t="shared" si="0"/>
        <v>12279132.17</v>
      </c>
    </row>
    <row r="12" spans="1:7" x14ac:dyDescent="0.3">
      <c r="A12" s="207" t="s">
        <v>421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x14ac:dyDescent="0.3">
      <c r="A13" s="208" t="s">
        <v>422</v>
      </c>
      <c r="B13" s="109"/>
      <c r="C13" s="109"/>
      <c r="D13" s="109">
        <f>B13+C13</f>
        <v>0</v>
      </c>
      <c r="E13" s="109"/>
      <c r="F13" s="109"/>
      <c r="G13" s="109">
        <f t="shared" ref="G13:G20" si="1">D13-E13</f>
        <v>0</v>
      </c>
    </row>
    <row r="14" spans="1:7" x14ac:dyDescent="0.3">
      <c r="A14" s="208" t="s">
        <v>423</v>
      </c>
      <c r="B14" s="109"/>
      <c r="C14" s="109"/>
      <c r="D14" s="109">
        <f t="shared" ref="D14:D20" si="2">B14+C14</f>
        <v>0</v>
      </c>
      <c r="E14" s="109"/>
      <c r="F14" s="109"/>
      <c r="G14" s="109">
        <f t="shared" si="1"/>
        <v>0</v>
      </c>
    </row>
    <row r="15" spans="1:7" x14ac:dyDescent="0.3">
      <c r="A15" s="208" t="s">
        <v>424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x14ac:dyDescent="0.3">
      <c r="A16" s="208" t="s">
        <v>425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x14ac:dyDescent="0.3">
      <c r="A17" s="208" t="s">
        <v>426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x14ac:dyDescent="0.3">
      <c r="A18" s="208" t="s">
        <v>427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x14ac:dyDescent="0.3">
      <c r="A19" s="208" t="s">
        <v>428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x14ac:dyDescent="0.3">
      <c r="A20" s="208" t="s">
        <v>429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x14ac:dyDescent="0.3">
      <c r="A21" s="209"/>
      <c r="B21" s="109"/>
      <c r="C21" s="109"/>
      <c r="D21" s="109"/>
      <c r="E21" s="109"/>
      <c r="F21" s="109"/>
      <c r="G21" s="109"/>
    </row>
    <row r="22" spans="1:7" x14ac:dyDescent="0.3">
      <c r="A22" s="207" t="s">
        <v>430</v>
      </c>
      <c r="B22" s="111">
        <f>SUM(B23:B29)</f>
        <v>17443056</v>
      </c>
      <c r="C22" s="111">
        <f>SUM(C23:C29)</f>
        <v>0</v>
      </c>
      <c r="D22" s="111">
        <f>SUM(D23:D29)</f>
        <v>17443056</v>
      </c>
      <c r="E22" s="111">
        <f>SUM(E23:E29)</f>
        <v>5163923.83</v>
      </c>
      <c r="F22" s="111">
        <f>SUM(F23:F29)</f>
        <v>4536985.53</v>
      </c>
      <c r="G22" s="111">
        <f t="shared" ref="G22:G29" si="3">D22-E22</f>
        <v>12279132.17</v>
      </c>
    </row>
    <row r="23" spans="1:7" x14ac:dyDescent="0.3">
      <c r="A23" s="208" t="s">
        <v>431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x14ac:dyDescent="0.3">
      <c r="A24" s="208" t="s">
        <v>432</v>
      </c>
      <c r="B24" s="109"/>
      <c r="C24" s="109"/>
      <c r="D24" s="109">
        <f t="shared" ref="D24:D29" si="4">B24+C24</f>
        <v>0</v>
      </c>
      <c r="E24" s="109"/>
      <c r="F24" s="109"/>
      <c r="G24" s="109">
        <f t="shared" si="3"/>
        <v>0</v>
      </c>
    </row>
    <row r="25" spans="1:7" x14ac:dyDescent="0.3">
      <c r="A25" s="208" t="s">
        <v>433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x14ac:dyDescent="0.3">
      <c r="A26" s="208" t="s">
        <v>434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x14ac:dyDescent="0.3">
      <c r="A27" s="208" t="s">
        <v>435</v>
      </c>
      <c r="B27" s="109">
        <v>17443056</v>
      </c>
      <c r="C27" s="109">
        <v>0</v>
      </c>
      <c r="D27" s="109">
        <f t="shared" si="4"/>
        <v>17443056</v>
      </c>
      <c r="E27" s="109">
        <v>5163923.83</v>
      </c>
      <c r="F27" s="109">
        <v>4536985.53</v>
      </c>
      <c r="G27" s="109">
        <f t="shared" si="3"/>
        <v>12279132.17</v>
      </c>
    </row>
    <row r="28" spans="1:7" x14ac:dyDescent="0.3">
      <c r="A28" s="208" t="s">
        <v>436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x14ac:dyDescent="0.3">
      <c r="A29" s="208" t="s">
        <v>437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x14ac:dyDescent="0.3">
      <c r="A30" s="209"/>
      <c r="B30" s="109"/>
      <c r="C30" s="109"/>
      <c r="D30" s="109"/>
      <c r="E30" s="109"/>
      <c r="F30" s="109"/>
      <c r="G30" s="109"/>
    </row>
    <row r="31" spans="1:7" x14ac:dyDescent="0.3">
      <c r="A31" s="207" t="s">
        <v>438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t="shared" ref="G31:G40" si="5">D31-E31</f>
        <v>0</v>
      </c>
    </row>
    <row r="32" spans="1:7" x14ac:dyDescent="0.3">
      <c r="A32" s="208" t="s">
        <v>439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x14ac:dyDescent="0.3">
      <c r="A33" s="208" t="s">
        <v>440</v>
      </c>
      <c r="B33" s="109"/>
      <c r="C33" s="109"/>
      <c r="D33" s="109">
        <f t="shared" ref="D33:D40" si="6">B33+C33</f>
        <v>0</v>
      </c>
      <c r="E33" s="109"/>
      <c r="F33" s="109"/>
      <c r="G33" s="109">
        <f t="shared" si="5"/>
        <v>0</v>
      </c>
    </row>
    <row r="34" spans="1:7" x14ac:dyDescent="0.3">
      <c r="A34" s="208" t="s">
        <v>441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x14ac:dyDescent="0.3">
      <c r="A35" s="208" t="s">
        <v>442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x14ac:dyDescent="0.3">
      <c r="A36" s="208" t="s">
        <v>443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x14ac:dyDescent="0.3">
      <c r="A37" s="208" t="s">
        <v>444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x14ac:dyDescent="0.3">
      <c r="A38" s="208" t="s">
        <v>445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x14ac:dyDescent="0.3">
      <c r="A39" s="208" t="s">
        <v>446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x14ac:dyDescent="0.3">
      <c r="A40" s="208" t="s">
        <v>447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x14ac:dyDescent="0.3">
      <c r="A41" s="209"/>
      <c r="B41" s="109"/>
      <c r="C41" s="109"/>
      <c r="D41" s="109"/>
      <c r="E41" s="109"/>
      <c r="F41" s="109"/>
      <c r="G41" s="109"/>
    </row>
    <row r="42" spans="1:7" x14ac:dyDescent="0.3">
      <c r="A42" s="207" t="s">
        <v>448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x14ac:dyDescent="0.3">
      <c r="A43" s="208" t="s">
        <v>449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165.6" x14ac:dyDescent="0.3">
      <c r="A44" s="7" t="s">
        <v>450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x14ac:dyDescent="0.3">
      <c r="A45" s="208" t="s">
        <v>451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x14ac:dyDescent="0.3">
      <c r="A46" s="208" t="s">
        <v>452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x14ac:dyDescent="0.3">
      <c r="A47" s="209"/>
      <c r="B47" s="109"/>
      <c r="C47" s="109"/>
      <c r="D47" s="109"/>
      <c r="E47" s="109"/>
      <c r="F47" s="109"/>
      <c r="G47" s="109"/>
    </row>
    <row r="48" spans="1:7" x14ac:dyDescent="0.3">
      <c r="A48" s="207" t="s">
        <v>453</v>
      </c>
      <c r="B48" s="111">
        <f>B49+B59+B69+B80</f>
        <v>92791231</v>
      </c>
      <c r="C48" s="111">
        <f>C49+C59+C69+C80</f>
        <v>0</v>
      </c>
      <c r="D48" s="111">
        <f>D49+D59+D69+D80</f>
        <v>92791231</v>
      </c>
      <c r="E48" s="111">
        <f>E49+E59+E69+E80</f>
        <v>16234023.640000001</v>
      </c>
      <c r="F48" s="111">
        <f>F49+F59+F69+F80</f>
        <v>16052184.109999999</v>
      </c>
      <c r="G48" s="111">
        <f t="shared" ref="G48:G84" si="7">D48-E48</f>
        <v>76557207.359999999</v>
      </c>
    </row>
    <row r="49" spans="1:7" x14ac:dyDescent="0.3">
      <c r="A49" s="207" t="s">
        <v>421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x14ac:dyDescent="0.3">
      <c r="A50" s="208" t="s">
        <v>422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x14ac:dyDescent="0.3">
      <c r="A51" s="208" t="s">
        <v>423</v>
      </c>
      <c r="B51" s="109"/>
      <c r="C51" s="109"/>
      <c r="D51" s="109">
        <f t="shared" ref="D51:D57" si="8">B51+C51</f>
        <v>0</v>
      </c>
      <c r="E51" s="109"/>
      <c r="F51" s="109"/>
      <c r="G51" s="109">
        <f t="shared" si="7"/>
        <v>0</v>
      </c>
    </row>
    <row r="52" spans="1:7" x14ac:dyDescent="0.3">
      <c r="A52" s="208" t="s">
        <v>424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x14ac:dyDescent="0.3">
      <c r="A53" s="208" t="s">
        <v>425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x14ac:dyDescent="0.3">
      <c r="A54" s="208" t="s">
        <v>426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x14ac:dyDescent="0.3">
      <c r="A55" s="208" t="s">
        <v>427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x14ac:dyDescent="0.3">
      <c r="A56" s="208" t="s">
        <v>428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x14ac:dyDescent="0.3">
      <c r="A57" s="208" t="s">
        <v>429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x14ac:dyDescent="0.3">
      <c r="A58" s="209"/>
      <c r="B58" s="109"/>
      <c r="C58" s="109"/>
      <c r="D58" s="109"/>
      <c r="E58" s="109"/>
      <c r="F58" s="109"/>
      <c r="G58" s="109"/>
    </row>
    <row r="59" spans="1:7" x14ac:dyDescent="0.3">
      <c r="A59" s="207" t="s">
        <v>430</v>
      </c>
      <c r="B59" s="111">
        <f>SUM(B60:B66)</f>
        <v>92791231</v>
      </c>
      <c r="C59" s="111">
        <f>SUM(C60:C66)</f>
        <v>0</v>
      </c>
      <c r="D59" s="111">
        <f>SUM(D60:D66)</f>
        <v>92791231</v>
      </c>
      <c r="E59" s="111">
        <f>SUM(E60:E66)</f>
        <v>16234023.640000001</v>
      </c>
      <c r="F59" s="111">
        <f>SUM(F60:F66)</f>
        <v>16052184.109999999</v>
      </c>
      <c r="G59" s="111">
        <f t="shared" si="7"/>
        <v>76557207.359999999</v>
      </c>
    </row>
    <row r="60" spans="1:7" x14ac:dyDescent="0.3">
      <c r="A60" s="208" t="s">
        <v>431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x14ac:dyDescent="0.3">
      <c r="A61" s="208" t="s">
        <v>432</v>
      </c>
      <c r="B61" s="109"/>
      <c r="C61" s="109"/>
      <c r="D61" s="109">
        <f t="shared" ref="D61:D66" si="9">B61+C61</f>
        <v>0</v>
      </c>
      <c r="E61" s="109"/>
      <c r="F61" s="109"/>
      <c r="G61" s="109">
        <f t="shared" si="7"/>
        <v>0</v>
      </c>
    </row>
    <row r="62" spans="1:7" x14ac:dyDescent="0.3">
      <c r="A62" s="208" t="s">
        <v>433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x14ac:dyDescent="0.3">
      <c r="A63" s="208" t="s">
        <v>434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x14ac:dyDescent="0.3">
      <c r="A64" s="208" t="s">
        <v>435</v>
      </c>
      <c r="B64" s="109">
        <v>92791231</v>
      </c>
      <c r="C64" s="109">
        <v>0</v>
      </c>
      <c r="D64" s="109">
        <f t="shared" si="9"/>
        <v>92791231</v>
      </c>
      <c r="E64" s="109">
        <v>16234023.640000001</v>
      </c>
      <c r="F64" s="109">
        <v>16052184.109999999</v>
      </c>
      <c r="G64" s="109">
        <f t="shared" si="7"/>
        <v>76557207.359999999</v>
      </c>
    </row>
    <row r="65" spans="1:7" x14ac:dyDescent="0.3">
      <c r="A65" s="208" t="s">
        <v>436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x14ac:dyDescent="0.3">
      <c r="A66" s="208" t="s">
        <v>437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x14ac:dyDescent="0.3">
      <c r="A67" s="208"/>
      <c r="B67" s="109"/>
      <c r="C67" s="109"/>
      <c r="D67" s="109"/>
      <c r="E67" s="109"/>
      <c r="F67" s="109"/>
      <c r="G67" s="109"/>
    </row>
    <row r="68" spans="1:7" x14ac:dyDescent="0.3">
      <c r="A68" s="209"/>
      <c r="B68" s="109"/>
      <c r="C68" s="109"/>
      <c r="D68" s="109"/>
      <c r="E68" s="109"/>
      <c r="F68" s="109"/>
      <c r="G68" s="109"/>
    </row>
    <row r="69" spans="1:7" x14ac:dyDescent="0.3">
      <c r="A69" s="207" t="s">
        <v>438</v>
      </c>
      <c r="B69" s="111">
        <f>SUM(B70:B78)</f>
        <v>0</v>
      </c>
      <c r="C69" s="111">
        <f>SUM(C70:C78)</f>
        <v>0</v>
      </c>
      <c r="D69" s="111">
        <f>SUM(D70:D78)</f>
        <v>0</v>
      </c>
      <c r="E69" s="111">
        <f>SUM(E70:E78)</f>
        <v>0</v>
      </c>
      <c r="F69" s="111">
        <f>SUM(F70:F78)</f>
        <v>0</v>
      </c>
      <c r="G69" s="111">
        <f t="shared" si="7"/>
        <v>0</v>
      </c>
    </row>
    <row r="70" spans="1:7" x14ac:dyDescent="0.3">
      <c r="A70" s="208" t="s">
        <v>439</v>
      </c>
      <c r="B70" s="109"/>
      <c r="C70" s="109"/>
      <c r="D70" s="109">
        <f>B70+C70</f>
        <v>0</v>
      </c>
      <c r="E70" s="109"/>
      <c r="F70" s="109"/>
      <c r="G70" s="109">
        <f t="shared" si="7"/>
        <v>0</v>
      </c>
    </row>
    <row r="71" spans="1:7" x14ac:dyDescent="0.3">
      <c r="A71" s="208" t="s">
        <v>440</v>
      </c>
      <c r="B71" s="109"/>
      <c r="C71" s="109"/>
      <c r="D71" s="109">
        <f t="shared" ref="D71:D78" si="10">B71+C71</f>
        <v>0</v>
      </c>
      <c r="E71" s="109"/>
      <c r="F71" s="109"/>
      <c r="G71" s="109">
        <f t="shared" si="7"/>
        <v>0</v>
      </c>
    </row>
    <row r="72" spans="1:7" x14ac:dyDescent="0.3">
      <c r="A72" s="208" t="s">
        <v>441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x14ac:dyDescent="0.3">
      <c r="A73" s="208" t="s">
        <v>442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x14ac:dyDescent="0.3">
      <c r="A74" s="208" t="s">
        <v>443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x14ac:dyDescent="0.3">
      <c r="A75" s="208" t="s">
        <v>444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x14ac:dyDescent="0.3">
      <c r="A76" s="208" t="s">
        <v>445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x14ac:dyDescent="0.3">
      <c r="A77" s="208" t="s">
        <v>446</v>
      </c>
      <c r="B77" s="109"/>
      <c r="C77" s="109"/>
      <c r="D77" s="109">
        <f t="shared" si="10"/>
        <v>0</v>
      </c>
      <c r="E77" s="109"/>
      <c r="F77" s="109"/>
      <c r="G77" s="109">
        <f t="shared" si="7"/>
        <v>0</v>
      </c>
    </row>
    <row r="78" spans="1:7" x14ac:dyDescent="0.3">
      <c r="A78" s="208" t="s">
        <v>447</v>
      </c>
      <c r="B78" s="109"/>
      <c r="C78" s="113"/>
      <c r="D78" s="109">
        <f t="shared" si="10"/>
        <v>0</v>
      </c>
      <c r="E78" s="113"/>
      <c r="F78" s="109"/>
      <c r="G78" s="109">
        <f t="shared" si="7"/>
        <v>0</v>
      </c>
    </row>
    <row r="79" spans="1:7" x14ac:dyDescent="0.3">
      <c r="A79" s="209"/>
      <c r="B79" s="210"/>
      <c r="C79" s="211"/>
      <c r="D79" s="113"/>
      <c r="E79" s="109"/>
      <c r="F79" s="113"/>
      <c r="G79" s="113"/>
    </row>
    <row r="80" spans="1:7" x14ac:dyDescent="0.3">
      <c r="A80" s="207" t="s">
        <v>448</v>
      </c>
      <c r="B80" s="111">
        <f>SUM(B81:B84)</f>
        <v>0</v>
      </c>
      <c r="C80" s="111">
        <f>SUM(C81:C84)</f>
        <v>0</v>
      </c>
      <c r="D80" s="111">
        <f>SUM(D81:D84)</f>
        <v>0</v>
      </c>
      <c r="E80" s="111">
        <f>SUM(E81:E84)</f>
        <v>0</v>
      </c>
      <c r="F80" s="111">
        <f>SUM(F81:F84)</f>
        <v>0</v>
      </c>
      <c r="G80" s="111">
        <f t="shared" si="7"/>
        <v>0</v>
      </c>
    </row>
    <row r="81" spans="1:7" x14ac:dyDescent="0.3">
      <c r="A81" s="208" t="s">
        <v>449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65.6" x14ac:dyDescent="0.3">
      <c r="A82" s="7" t="s">
        <v>450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x14ac:dyDescent="0.3">
      <c r="A83" s="208" t="s">
        <v>451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x14ac:dyDescent="0.3">
      <c r="A84" s="208" t="s">
        <v>452</v>
      </c>
      <c r="B84" s="109"/>
      <c r="C84" s="109"/>
      <c r="D84" s="109">
        <f>B84+C84</f>
        <v>0</v>
      </c>
      <c r="E84" s="109"/>
      <c r="F84" s="109"/>
      <c r="G84" s="109">
        <f t="shared" si="7"/>
        <v>0</v>
      </c>
    </row>
    <row r="85" spans="1:7" x14ac:dyDescent="0.3">
      <c r="A85" s="209"/>
      <c r="B85" s="109"/>
      <c r="C85" s="109"/>
      <c r="D85" s="109"/>
      <c r="E85" s="109"/>
      <c r="F85" s="109"/>
      <c r="G85" s="109"/>
    </row>
    <row r="86" spans="1:7" x14ac:dyDescent="0.3">
      <c r="A86" s="207" t="s">
        <v>394</v>
      </c>
      <c r="B86" s="111">
        <f t="shared" ref="B86:G86" si="11">B11+B48</f>
        <v>110234287</v>
      </c>
      <c r="C86" s="111">
        <f t="shared" si="11"/>
        <v>0</v>
      </c>
      <c r="D86" s="111">
        <f t="shared" si="11"/>
        <v>110234287</v>
      </c>
      <c r="E86" s="111">
        <f t="shared" si="11"/>
        <v>21397947.469999999</v>
      </c>
      <c r="F86" s="111">
        <f t="shared" si="11"/>
        <v>20589169.640000001</v>
      </c>
      <c r="G86" s="111">
        <f t="shared" si="11"/>
        <v>88836339.530000001</v>
      </c>
    </row>
    <row r="87" spans="1:7" ht="15" thickBot="1" x14ac:dyDescent="0.35">
      <c r="A87" s="212"/>
      <c r="B87" s="213"/>
      <c r="C87" s="213"/>
      <c r="D87" s="213"/>
      <c r="E87" s="213"/>
      <c r="F87" s="213"/>
      <c r="G87" s="213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A23" sqref="A23:IV23"/>
    </sheetView>
  </sheetViews>
  <sheetFormatPr baseColWidth="10" defaultRowHeight="14.4" x14ac:dyDescent="0.3"/>
  <cols>
    <col min="1" max="1" width="28.5546875" customWidth="1"/>
    <col min="3" max="3" width="13.21875" customWidth="1"/>
  </cols>
  <sheetData>
    <row r="1" spans="1:7" x14ac:dyDescent="0.3">
      <c r="A1" s="20" t="s">
        <v>119</v>
      </c>
      <c r="B1" s="21"/>
      <c r="C1" s="21"/>
      <c r="D1" s="21"/>
      <c r="E1" s="21"/>
      <c r="F1" s="21"/>
      <c r="G1" s="149"/>
    </row>
    <row r="2" spans="1:7" x14ac:dyDescent="0.3">
      <c r="A2" s="73" t="s">
        <v>454</v>
      </c>
      <c r="B2" s="74"/>
      <c r="C2" s="74"/>
      <c r="D2" s="74"/>
      <c r="E2" s="74"/>
      <c r="F2" s="74"/>
      <c r="G2" s="150"/>
    </row>
    <row r="3" spans="1:7" x14ac:dyDescent="0.3">
      <c r="A3" s="73" t="s">
        <v>455</v>
      </c>
      <c r="B3" s="74"/>
      <c r="C3" s="74"/>
      <c r="D3" s="74"/>
      <c r="E3" s="74"/>
      <c r="F3" s="74"/>
      <c r="G3" s="150"/>
    </row>
    <row r="4" spans="1:7" x14ac:dyDescent="0.3">
      <c r="A4" s="73" t="s">
        <v>125</v>
      </c>
      <c r="B4" s="74"/>
      <c r="C4" s="74"/>
      <c r="D4" s="74"/>
      <c r="E4" s="74"/>
      <c r="F4" s="74"/>
      <c r="G4" s="150"/>
    </row>
    <row r="5" spans="1:7" ht="15" thickBot="1" x14ac:dyDescent="0.35">
      <c r="A5" s="76" t="s">
        <v>0</v>
      </c>
      <c r="B5" s="77"/>
      <c r="C5" s="77"/>
      <c r="D5" s="77"/>
      <c r="E5" s="77"/>
      <c r="F5" s="77"/>
      <c r="G5" s="151"/>
    </row>
    <row r="6" spans="1:7" ht="15" thickBot="1" x14ac:dyDescent="0.35">
      <c r="A6" s="127" t="s">
        <v>1</v>
      </c>
      <c r="B6" s="185" t="s">
        <v>315</v>
      </c>
      <c r="C6" s="186"/>
      <c r="D6" s="186"/>
      <c r="E6" s="186"/>
      <c r="F6" s="187"/>
      <c r="G6" s="82" t="s">
        <v>316</v>
      </c>
    </row>
    <row r="7" spans="1:7" ht="42" thickBot="1" x14ac:dyDescent="0.35">
      <c r="A7" s="131"/>
      <c r="B7" s="18" t="s">
        <v>206</v>
      </c>
      <c r="C7" s="18" t="s">
        <v>317</v>
      </c>
      <c r="D7" s="18" t="s">
        <v>318</v>
      </c>
      <c r="E7" s="18" t="s">
        <v>456</v>
      </c>
      <c r="F7" s="18" t="s">
        <v>223</v>
      </c>
      <c r="G7" s="84"/>
    </row>
    <row r="8" spans="1:7" ht="25.2" customHeight="1" x14ac:dyDescent="0.3">
      <c r="A8" s="214" t="s">
        <v>457</v>
      </c>
      <c r="B8" s="195">
        <f>B9+B10+B11+B14+B15+B18</f>
        <v>9594914</v>
      </c>
      <c r="C8" s="195">
        <f>C9+C10+C11+C14+C15+C18</f>
        <v>0</v>
      </c>
      <c r="D8" s="195">
        <f>D9+D10+D11+D14+D15+D18</f>
        <v>9594914</v>
      </c>
      <c r="E8" s="195">
        <f>E9+E10+E11+E14+E15+E18</f>
        <v>2222586.7799999998</v>
      </c>
      <c r="F8" s="195">
        <f>F9+F10+F11+F14+F15+F18</f>
        <v>2222586.7799999998</v>
      </c>
      <c r="G8" s="4">
        <f>D8-E8</f>
        <v>7372327.2200000007</v>
      </c>
    </row>
    <row r="9" spans="1:7" ht="24" customHeight="1" x14ac:dyDescent="0.3">
      <c r="A9" s="215" t="s">
        <v>458</v>
      </c>
      <c r="B9" s="195">
        <v>9594914</v>
      </c>
      <c r="C9" s="4">
        <v>0</v>
      </c>
      <c r="D9" s="6">
        <f>B9+C9</f>
        <v>9594914</v>
      </c>
      <c r="E9" s="4">
        <v>2222586.7799999998</v>
      </c>
      <c r="F9" s="4">
        <v>2222586.7799999998</v>
      </c>
      <c r="G9" s="6">
        <f t="shared" ref="G9:G30" si="0">D9-E9</f>
        <v>7372327.2200000007</v>
      </c>
    </row>
    <row r="10" spans="1:7" x14ac:dyDescent="0.3">
      <c r="A10" s="215" t="s">
        <v>459</v>
      </c>
      <c r="B10" s="195"/>
      <c r="C10" s="4"/>
      <c r="D10" s="6">
        <f>B10+C10</f>
        <v>0</v>
      </c>
      <c r="E10" s="4"/>
      <c r="F10" s="4"/>
      <c r="G10" s="6">
        <f t="shared" si="0"/>
        <v>0</v>
      </c>
    </row>
    <row r="11" spans="1:7" ht="16.8" customHeight="1" x14ac:dyDescent="0.3">
      <c r="A11" s="215" t="s">
        <v>460</v>
      </c>
      <c r="B11" s="191">
        <f>SUM(B12:B13)</f>
        <v>0</v>
      </c>
      <c r="C11" s="191">
        <f>SUM(C12:C13)</f>
        <v>0</v>
      </c>
      <c r="D11" s="191">
        <f>SUM(D12:D13)</f>
        <v>0</v>
      </c>
      <c r="E11" s="191">
        <f>SUM(E12:E13)</f>
        <v>0</v>
      </c>
      <c r="F11" s="191">
        <f>SUM(F12:F13)</f>
        <v>0</v>
      </c>
      <c r="G11" s="6">
        <f t="shared" si="0"/>
        <v>0</v>
      </c>
    </row>
    <row r="12" spans="1:7" ht="15.6" customHeight="1" x14ac:dyDescent="0.3">
      <c r="A12" s="216" t="s">
        <v>461</v>
      </c>
      <c r="B12" s="195"/>
      <c r="C12" s="4"/>
      <c r="D12" s="6">
        <f>B12+C12</f>
        <v>0</v>
      </c>
      <c r="E12" s="4"/>
      <c r="F12" s="4"/>
      <c r="G12" s="6">
        <f t="shared" si="0"/>
        <v>0</v>
      </c>
    </row>
    <row r="13" spans="1:7" ht="21.6" customHeight="1" x14ac:dyDescent="0.3">
      <c r="A13" s="216" t="s">
        <v>462</v>
      </c>
      <c r="B13" s="195"/>
      <c r="C13" s="4"/>
      <c r="D13" s="6">
        <f>B13+C13</f>
        <v>0</v>
      </c>
      <c r="E13" s="4"/>
      <c r="F13" s="4"/>
      <c r="G13" s="6">
        <f t="shared" si="0"/>
        <v>0</v>
      </c>
    </row>
    <row r="14" spans="1:7" ht="27.6" x14ac:dyDescent="0.3">
      <c r="A14" s="215" t="s">
        <v>463</v>
      </c>
      <c r="B14" s="195"/>
      <c r="C14" s="4"/>
      <c r="D14" s="6">
        <f>B14+C14</f>
        <v>0</v>
      </c>
      <c r="E14" s="4"/>
      <c r="F14" s="4"/>
      <c r="G14" s="6">
        <f t="shared" si="0"/>
        <v>0</v>
      </c>
    </row>
    <row r="15" spans="1:7" ht="50.4" customHeight="1" x14ac:dyDescent="0.3">
      <c r="A15" s="215" t="s">
        <v>464</v>
      </c>
      <c r="B15" s="191">
        <f>B16+B17</f>
        <v>0</v>
      </c>
      <c r="C15" s="191">
        <f>C16+C17</f>
        <v>0</v>
      </c>
      <c r="D15" s="191">
        <f>D16+D17</f>
        <v>0</v>
      </c>
      <c r="E15" s="191">
        <f>E16+E17</f>
        <v>0</v>
      </c>
      <c r="F15" s="191">
        <f>F16+F17</f>
        <v>0</v>
      </c>
      <c r="G15" s="6">
        <f t="shared" si="0"/>
        <v>0</v>
      </c>
    </row>
    <row r="16" spans="1:7" ht="23.4" customHeight="1" x14ac:dyDescent="0.3">
      <c r="A16" s="216" t="s">
        <v>465</v>
      </c>
      <c r="B16" s="195"/>
      <c r="C16" s="4"/>
      <c r="D16" s="6">
        <f>B16+C16</f>
        <v>0</v>
      </c>
      <c r="E16" s="4"/>
      <c r="F16" s="4"/>
      <c r="G16" s="6">
        <f t="shared" si="0"/>
        <v>0</v>
      </c>
    </row>
    <row r="17" spans="1:7" ht="15" customHeight="1" x14ac:dyDescent="0.3">
      <c r="A17" s="216" t="s">
        <v>466</v>
      </c>
      <c r="B17" s="195"/>
      <c r="C17" s="4"/>
      <c r="D17" s="6">
        <f>B17+C17</f>
        <v>0</v>
      </c>
      <c r="E17" s="4"/>
      <c r="F17" s="4"/>
      <c r="G17" s="6">
        <f t="shared" si="0"/>
        <v>0</v>
      </c>
    </row>
    <row r="18" spans="1:7" ht="16.2" customHeight="1" x14ac:dyDescent="0.3">
      <c r="A18" s="215" t="s">
        <v>467</v>
      </c>
      <c r="B18" s="195"/>
      <c r="C18" s="4"/>
      <c r="D18" s="6">
        <f>B18+C18</f>
        <v>0</v>
      </c>
      <c r="E18" s="4"/>
      <c r="F18" s="4"/>
      <c r="G18" s="6">
        <f t="shared" si="0"/>
        <v>0</v>
      </c>
    </row>
    <row r="19" spans="1:7" ht="6.6" customHeight="1" x14ac:dyDescent="0.3">
      <c r="A19" s="217"/>
      <c r="B19" s="218"/>
      <c r="C19" s="219"/>
      <c r="D19" s="219"/>
      <c r="E19" s="219"/>
      <c r="F19" s="219"/>
      <c r="G19" s="220"/>
    </row>
    <row r="20" spans="1:7" ht="25.8" customHeight="1" x14ac:dyDescent="0.3">
      <c r="A20" s="214" t="s">
        <v>468</v>
      </c>
      <c r="B20" s="195">
        <f>B21+B22+B23+B26+B27+B30</f>
        <v>46671552</v>
      </c>
      <c r="C20" s="195">
        <f>C21+C22+C23+C26+C27+C30</f>
        <v>0</v>
      </c>
      <c r="D20" s="195">
        <f>D21+D22+D23+D26+D27+D30</f>
        <v>46671552</v>
      </c>
      <c r="E20" s="195">
        <f>E21+E22+E23+E26+E27+E30</f>
        <v>11976733.140000001</v>
      </c>
      <c r="F20" s="195">
        <f>F21+F22+F23+F26+F27+F30</f>
        <v>11794893.609999999</v>
      </c>
      <c r="G20" s="4">
        <f t="shared" si="0"/>
        <v>34694818.859999999</v>
      </c>
    </row>
    <row r="21" spans="1:7" ht="31.8" customHeight="1" x14ac:dyDescent="0.3">
      <c r="A21" s="215" t="s">
        <v>458</v>
      </c>
      <c r="B21" s="195">
        <v>46671552</v>
      </c>
      <c r="C21" s="4">
        <v>0</v>
      </c>
      <c r="D21" s="6">
        <f>B21+C21</f>
        <v>46671552</v>
      </c>
      <c r="E21" s="4">
        <v>11976733.140000001</v>
      </c>
      <c r="F21" s="4">
        <v>11794893.609999999</v>
      </c>
      <c r="G21" s="6">
        <f t="shared" si="0"/>
        <v>34694818.859999999</v>
      </c>
    </row>
    <row r="22" spans="1:7" x14ac:dyDescent="0.3">
      <c r="A22" s="215" t="s">
        <v>459</v>
      </c>
      <c r="B22" s="195"/>
      <c r="C22" s="4"/>
      <c r="D22" s="6">
        <f>B22+C22</f>
        <v>0</v>
      </c>
      <c r="E22" s="4"/>
      <c r="F22" s="4"/>
      <c r="G22" s="6">
        <f t="shared" si="0"/>
        <v>0</v>
      </c>
    </row>
    <row r="23" spans="1:7" ht="17.399999999999999" customHeight="1" x14ac:dyDescent="0.3">
      <c r="A23" s="215" t="s">
        <v>460</v>
      </c>
      <c r="B23" s="191">
        <f>SUM(B24:B25)</f>
        <v>0</v>
      </c>
      <c r="C23" s="191">
        <f>SUM(C24:C25)</f>
        <v>0</v>
      </c>
      <c r="D23" s="191">
        <f>SUM(D24:D25)</f>
        <v>0</v>
      </c>
      <c r="E23" s="191">
        <f>SUM(E24:E25)</f>
        <v>0</v>
      </c>
      <c r="F23" s="191">
        <f>SUM(F24:F25)</f>
        <v>0</v>
      </c>
      <c r="G23" s="6">
        <f t="shared" si="0"/>
        <v>0</v>
      </c>
    </row>
    <row r="24" spans="1:7" ht="13.2" customHeight="1" x14ac:dyDescent="0.3">
      <c r="A24" s="216" t="s">
        <v>461</v>
      </c>
      <c r="B24" s="195"/>
      <c r="C24" s="4"/>
      <c r="D24" s="6">
        <f>B24+C24</f>
        <v>0</v>
      </c>
      <c r="E24" s="4"/>
      <c r="F24" s="4"/>
      <c r="G24" s="6">
        <f t="shared" si="0"/>
        <v>0</v>
      </c>
    </row>
    <row r="25" spans="1:7" ht="29.4" customHeight="1" x14ac:dyDescent="0.3">
      <c r="A25" s="216" t="s">
        <v>462</v>
      </c>
      <c r="B25" s="195"/>
      <c r="C25" s="4"/>
      <c r="D25" s="6">
        <f>B25+C25</f>
        <v>0</v>
      </c>
      <c r="E25" s="4"/>
      <c r="F25" s="4"/>
      <c r="G25" s="6">
        <f t="shared" si="0"/>
        <v>0</v>
      </c>
    </row>
    <row r="26" spans="1:7" ht="18" customHeight="1" x14ac:dyDescent="0.3">
      <c r="A26" s="215" t="s">
        <v>463</v>
      </c>
      <c r="B26" s="195"/>
      <c r="C26" s="4"/>
      <c r="D26" s="6">
        <f>B26+C26</f>
        <v>0</v>
      </c>
      <c r="E26" s="4"/>
      <c r="F26" s="4"/>
      <c r="G26" s="6">
        <f t="shared" si="0"/>
        <v>0</v>
      </c>
    </row>
    <row r="27" spans="1:7" ht="50.4" customHeight="1" x14ac:dyDescent="0.3">
      <c r="A27" s="215" t="s">
        <v>464</v>
      </c>
      <c r="B27" s="191">
        <f>B28+B29</f>
        <v>0</v>
      </c>
      <c r="C27" s="191">
        <f>C28+C29</f>
        <v>0</v>
      </c>
      <c r="D27" s="191">
        <f>D28+D29</f>
        <v>0</v>
      </c>
      <c r="E27" s="191">
        <f>E28+E29</f>
        <v>0</v>
      </c>
      <c r="F27" s="191">
        <f>F28+F29</f>
        <v>0</v>
      </c>
      <c r="G27" s="6">
        <f t="shared" si="0"/>
        <v>0</v>
      </c>
    </row>
    <row r="28" spans="1:7" ht="13.8" customHeight="1" x14ac:dyDescent="0.3">
      <c r="A28" s="216" t="s">
        <v>465</v>
      </c>
      <c r="B28" s="195"/>
      <c r="C28" s="4"/>
      <c r="D28" s="6">
        <f>B28+C28</f>
        <v>0</v>
      </c>
      <c r="E28" s="4"/>
      <c r="F28" s="4"/>
      <c r="G28" s="6">
        <f t="shared" si="0"/>
        <v>0</v>
      </c>
    </row>
    <row r="29" spans="1:7" ht="15.6" customHeight="1" x14ac:dyDescent="0.3">
      <c r="A29" s="216" t="s">
        <v>466</v>
      </c>
      <c r="B29" s="195"/>
      <c r="C29" s="4"/>
      <c r="D29" s="6">
        <f>B29+C29</f>
        <v>0</v>
      </c>
      <c r="E29" s="4"/>
      <c r="F29" s="4"/>
      <c r="G29" s="6">
        <f t="shared" si="0"/>
        <v>0</v>
      </c>
    </row>
    <row r="30" spans="1:7" ht="16.2" customHeight="1" x14ac:dyDescent="0.3">
      <c r="A30" s="215" t="s">
        <v>467</v>
      </c>
      <c r="B30" s="195"/>
      <c r="C30" s="4"/>
      <c r="D30" s="6">
        <f>B30+C30</f>
        <v>0</v>
      </c>
      <c r="E30" s="4"/>
      <c r="F30" s="4"/>
      <c r="G30" s="6">
        <f t="shared" si="0"/>
        <v>0</v>
      </c>
    </row>
    <row r="31" spans="1:7" ht="30" customHeight="1" x14ac:dyDescent="0.3">
      <c r="A31" s="214" t="s">
        <v>469</v>
      </c>
      <c r="B31" s="195">
        <f t="shared" ref="B31:G31" si="1">B8+B20</f>
        <v>56266466</v>
      </c>
      <c r="C31" s="195">
        <f t="shared" si="1"/>
        <v>0</v>
      </c>
      <c r="D31" s="195">
        <f t="shared" si="1"/>
        <v>56266466</v>
      </c>
      <c r="E31" s="195">
        <f t="shared" si="1"/>
        <v>14199319.92</v>
      </c>
      <c r="F31" s="195">
        <f t="shared" si="1"/>
        <v>14017480.389999999</v>
      </c>
      <c r="G31" s="195">
        <f t="shared" si="1"/>
        <v>42067146.079999998</v>
      </c>
    </row>
    <row r="32" spans="1:7" ht="5.4" customHeight="1" thickBot="1" x14ac:dyDescent="0.35">
      <c r="A32" s="221"/>
      <c r="B32" s="222"/>
      <c r="C32" s="223"/>
      <c r="D32" s="223"/>
      <c r="E32" s="223"/>
      <c r="F32" s="223"/>
      <c r="G32" s="22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</cp:lastModifiedBy>
  <cp:lastPrinted>2023-05-17T23:38:05Z</cp:lastPrinted>
  <dcterms:created xsi:type="dcterms:W3CDTF">2016-10-11T18:36:49Z</dcterms:created>
  <dcterms:modified xsi:type="dcterms:W3CDTF">2023-05-31T15:28:05Z</dcterms:modified>
</cp:coreProperties>
</file>