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firstSheet="3" activeTab="11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7a_PI" sheetId="9" r:id="rId9"/>
    <sheet name="F7b_PE" sheetId="10" r:id="rId10"/>
    <sheet name="F7c_RI" sheetId="11" r:id="rId11"/>
    <sheet name="F7d_RE" sheetId="12" r:id="rId12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<sst xmlns="http://schemas.openxmlformats.org/spreadsheetml/2006/main" count="796" uniqueCount="517">
  <si>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</si>
  <si>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</si>
  <si>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</si>
  <si>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</si>
  <si>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</si>
  <si>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</si>
  <si>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</si>
  <si>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</si>
  <si>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</si>
  <si>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</si>
  <si>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</si>
  <si>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</si>
  <si>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</si>
  <si>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</si>
  <si>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</si>
  <si>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</si>
  <si>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</si>
  <si>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</si>
  <si>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</si>
  <si>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</si>
  <si>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</si>
  <si>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</si>
  <si>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</si>
  <si>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</si>
  <si>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</si>
  <si>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</si>
  <si>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</si>
  <si>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</si>
  <si>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</si>
  <si>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</si>
  <si>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</si>
  <si>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</si>
  <si>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</si>
  <si>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</si>
  <si>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</si>
  <si>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</si>
  <si>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</si>
  <si>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</si>
  <si>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</si>
  <si>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</si>
  <si>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</si>
  <si>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</si>
  <si>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</si>
  <si>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</si>
  <si>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</si>
  <si>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</si>
  <si>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</si>
  <si>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</si>
  <si>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</si>
  <si>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</si>
  <si>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</si>
  <si>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</si>
  <si>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</si>
  <si>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</si>
  <si>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</si>
  <si>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</si>
  <si>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</si>
  <si>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</si>
  <si>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</si>
  <si>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</si>
  <si>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</si>
  <si>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</si>
  <si>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</si>
  <si>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</si>
  <si>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</si>
  <si>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</si>
  <si>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</si>
  <si>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</si>
  <si>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</si>
  <si>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</si>
  <si>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</si>
  <si>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</si>
  <si>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</si>
  <si>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</si>
  <si>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</si>
  <si>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</si>
  <si>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</si>
  <si>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</si>
  <si>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</si>
  <si>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</si>
  <si>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</si>
  <si>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</si>
  <si>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</si>
  <si>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</si>
  <si>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</si>
  <si>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</si>
  <si>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</si>
  <si>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</si>
  <si>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</si>
  <si>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</si>
  <si>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</si>
  <si>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</si>
  <si>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</si>
  <si>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</si>
  <si>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</si>
  <si>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</si>
  <si>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</si>
  <si>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</si>
  <si>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</si>
  <si>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</si>
  <si>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</si>
  <si>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</si>
  <si>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</si>
  <si>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</si>
  <si>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</si>
  <si>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</si>
  <si>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</si>
  <si>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</si>
  <si>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</si>
  <si>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</si>
  <si>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</si>
  <si>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</si>
  <si>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</si>
  <si>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</si>
  <si>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</si>
  <si>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</si>
  <si>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</si>
  <si>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</si>
  <si>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</si>
  <si>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</si>
  <si>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de la Educación para los Adultos (a)</t>
  </si>
  <si>
    <t>Al 31 de diciembre de 2022 y al 30 de Junio de 2023 (b)</t>
  </si>
  <si>
    <t>2023 (d)</t>
  </si>
  <si>
    <t>31 de diciembre de 2022 (e)</t>
  </si>
  <si>
    <t>Informe Analítico de la Deuda Pública y Otros Pasivos - LDF</t>
  </si>
  <si>
    <t>Del 1 de Enero al 30 de Junio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</si>
  <si>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</si>
  <si>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</si>
  <si>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</si>
  <si>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</si>
  <si>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</si>
  <si>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</si>
  <si>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</si>
  <si>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</si>
  <si>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</si>
  <si>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</si>
  <si>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</si>
  <si>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</si>
  <si>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</si>
  <si>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</si>
  <si>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</si>
  <si>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</si>
  <si>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</si>
  <si>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</si>
  <si>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</si>
  <si>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</si>
  <si>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</si>
  <si>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</si>
  <si>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</si>
  <si>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</si>
  <si>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</si>
  <si>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</si>
  <si>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</si>
  <si>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</si>
  <si>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</si>
  <si>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</si>
  <si>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</si>
  <si>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</si>
  <si>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</si>
  <si>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</si>
  <si>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</si>
  <si>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</si>
  <si>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</si>
  <si>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</si>
  <si>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</si>
  <si>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</si>
  <si>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</si>
  <si>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</si>
  <si>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</si>
  <si>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</si>
  <si>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</si>
  <si>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</si>
  <si>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</si>
  <si>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</si>
  <si>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</si>
  <si>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</si>
  <si>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</si>
  <si>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</si>
  <si>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</si>
  <si>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</si>
  <si>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</si>
  <si>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</si>
  <si>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</si>
  <si>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</si>
  <si>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</si>
  <si>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</si>
  <si>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</si>
  <si>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</si>
  <si>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</si>
  <si>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</si>
  <si>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</si>
  <si>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</si>
  <si>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</si>
  <si>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</si>
  <si>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</si>
  <si>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</si>
  <si>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</si>
  <si>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</si>
  <si>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</si>
  <si>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</si>
  <si>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</si>
  <si>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</si>
  <si>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</si>
  <si>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</si>
  <si>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</si>
  <si>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</si>
  <si>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</si>
  <si>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</si>
  <si>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</si>
  <si>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</si>
  <si>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</si>
  <si>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</si>
  <si>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</si>
  <si>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</si>
  <si>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</si>
  <si>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</si>
  <si>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</si>
  <si>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</si>
  <si>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</si>
  <si>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</si>
  <si>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</si>
  <si>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</si>
  <si>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</si>
  <si>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</si>
  <si>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</si>
  <si>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</si>
  <si>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</si>
  <si>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</si>
  <si>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</si>
  <si>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</si>
  <si>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</si>
  <si>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</si>
  <si>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</si>
  <si>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</si>
  <si>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</si>
  <si>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</si>
  <si>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</si>
  <si>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</si>
  <si>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</si>
  <si>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</si>
  <si>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</si>
  <si>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</si>
  <si>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</si>
  <si>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</si>
  <si>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</si>
  <si>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</si>
  <si>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</si>
  <si>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</si>
  <si>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</si>
  <si>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</si>
  <si>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</si>
  <si>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</si>
  <si>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</si>
  <si>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</si>
  <si>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</si>
  <si>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</si>
  <si>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</si>
  <si>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</si>
  <si>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</si>
  <si>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</si>
  <si>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</si>
  <si>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</si>
  <si>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</si>
  <si>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</si>
  <si>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</si>
  <si>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</si>
  <si>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</si>
  <si>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</si>
  <si>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</si>
  <si>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</si>
  <si>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</si>
  <si>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</si>
  <si>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</si>
  <si>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</si>
  <si>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</si>
  <si>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</si>
  <si>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</si>
  <si>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</si>
  <si>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</si>
  <si>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</si>
  <si>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</si>
  <si>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</si>
  <si>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</si>
  <si>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</si>
  <si>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</si>
  <si>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</si>
  <si>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</si>
  <si>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</si>
  <si>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</si>
  <si>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</si>
  <si>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</si>
  <si>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</si>
  <si>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</si>
  <si>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</si>
  <si>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</si>
  <si>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</si>
  <si>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</si>
  <si>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</si>
  <si>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</si>
  <si>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</si>
  <si>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</si>
  <si>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</si>
  <si>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</si>
  <si>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</si>
  <si>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</si>
  <si>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</si>
  <si>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</si>
  <si>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</si>
  <si>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</si>
  <si>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</si>
  <si>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</si>
  <si>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</si>
  <si>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</si>
  <si>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</si>
  <si>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</si>
  <si>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</si>
  <si>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</si>
  <si>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</si>
  <si>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</si>
  <si>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</si>
  <si>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</si>
  <si>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</si>
  <si>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</si>
  <si>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</si>
  <si>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</si>
  <si>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</si>
  <si>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</si>
  <si>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</si>
  <si>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</si>
  <si>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</si>
  <si>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</si>
  <si>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</si>
  <si>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</si>
  <si>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</si>
  <si>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</si>
  <si>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</si>
  <si>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</si>
  <si>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</si>
  <si>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</si>
  <si>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</si>
  <si>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</si>
  <si>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</si>
  <si>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</si>
  <si>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</si>
  <si>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</si>
  <si>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</si>
  <si>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</si>
  <si>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</si>
  <si>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</si>
  <si>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</si>
  <si>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</si>
  <si>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</si>
  <si>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</si>
  <si>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</si>
  <si>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</si>
  <si>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</si>
  <si>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</si>
  <si>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</si>
  <si>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</si>
  <si>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</si>
  <si>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</si>
  <si>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</si>
  <si>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</si>
  <si>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</si>
  <si>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</si>
  <si>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</si>
  <si>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</si>
  <si>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</si>
  <si>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</si>
  <si>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</si>
  <si>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</si>
  <si>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</si>
  <si>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</si>
  <si>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</si>
  <si>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</si>
  <si>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</si>
  <si>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</si>
  <si>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</si>
  <si>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</si>
  <si>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</si>
  <si>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</si>
  <si>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</si>
  <si>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</si>
  <si>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</si>
  <si>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</si>
  <si>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</si>
  <si>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</si>
  <si>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</si>
  <si>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</si>
  <si>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</si>
  <si>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</si>
  <si>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</si>
  <si>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</si>
  <si>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</si>
  <si>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</si>
  <si>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</si>
  <si>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</si>
  <si>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</si>
  <si>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</si>
  <si>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</si>
  <si>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</si>
  <si>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</si>
  <si>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</si>
  <si>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</si>
  <si>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</si>
  <si>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</si>
  <si>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</si>
  <si>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</si>
  <si>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</si>
  <si>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</si>
  <si>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</si>
  <si>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</si>
  <si>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</si>
  <si>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</si>
  <si>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</si>
  <si>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</si>
  <si>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</si>
  <si>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</si>
  <si>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</si>
  <si>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</si>
  <si>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</si>
  <si>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</si>
  <si>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</si>
  <si>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</si>
  <si>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</si>
  <si>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</si>
  <si>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</si>
  <si>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</si>
  <si>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</si>
  <si>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</si>
  <si>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</si>
  <si>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</si>
  <si>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</si>
  <si>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</si>
  <si>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</si>
  <si>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</si>
  <si>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</si>
  <si>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</si>
  <si>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</si>
  <si>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</si>
  <si>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</si>
  <si>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</si>
  <si>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</si>
  <si>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</si>
  <si>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</si>
  <si>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</si>
  <si>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</si>
  <si>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</si>
  <si>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</si>
  <si>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</si>
  <si>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</si>
  <si>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</si>
  <si>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Proyecciones de Ingresos - LDF</t>
  </si>
  <si>
    <t xml:space="preserve">(CIFRAS NOMINALES) </t>
  </si>
  <si>
    <t>Concepto (b)</t>
  </si>
  <si>
    <t xml:space="preserve">Año en Cuestión </t>
  </si>
  <si>
    <t>2024(d)</t>
  </si>
  <si>
    <t>2025 (d)</t>
  </si>
  <si>
    <t>2026 (d)</t>
  </si>
  <si>
    <t>2027 (d)</t>
  </si>
  <si>
    <t>2028 (d)</t>
  </si>
  <si>
    <t xml:space="preserve">2023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</si>
  <si>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</si>
  <si>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</si>
  <si>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</si>
  <si>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</si>
  <si>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</si>
  <si>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</si>
  <si>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</si>
  <si>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</si>
  <si>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</si>
  <si>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</si>
  <si>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</si>
  <si>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</si>
  <si>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</si>
  <si>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</si>
  <si>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</si>
  <si>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</si>
  <si>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</si>
  <si>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</si>
  <si>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</si>
  <si>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</si>
  <si>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</si>
  <si>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</si>
  <si>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</si>
  <si>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</si>
  <si>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</si>
  <si>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</si>
  <si>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</si>
  <si>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2023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</si>
  <si>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</si>
  <si>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</si>
  <si>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</si>
  <si>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</si>
  <si>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</si>
  <si>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</si>
  <si>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</si>
  <si>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</si>
  <si>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</si>
  <si>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</si>
  <si>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</si>
  <si>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</si>
  <si>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</si>
  <si>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</si>
  <si>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2018 (c)</t>
  </si>
  <si>
    <t>2019 (c)</t>
  </si>
  <si>
    <t>2020 (c)</t>
  </si>
  <si>
    <t>2021 (c)</t>
  </si>
  <si>
    <t>2022 (c)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</si>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</sst>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64" fontId="46" fillId="0" borderId="12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6" fillId="33" borderId="23" xfId="0" applyNumberFormat="1" applyFont="1" applyFill="1" applyBorder="1" applyAlignment="1">
      <alignment horizontal="center"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left" vertical="center" wrapText="1" indent="1"/>
    </xf>
    <xf numFmtId="164" fontId="44" fillId="0" borderId="13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left" vertical="center" wrapText="1" indent="3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164" fontId="43" fillId="0" borderId="11" xfId="0" applyNumberFormat="1" applyFont="1" applyFill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3"/>
    </xf>
    <xf numFmtId="0" fontId="44" fillId="33" borderId="3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justify" vertical="center" wrapText="1"/>
    </xf>
    <xf numFmtId="164" fontId="44" fillId="0" borderId="13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 indent="4"/>
    </xf>
    <xf numFmtId="164" fontId="43" fillId="0" borderId="13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 wrapText="1"/>
    </xf>
    <xf numFmtId="164" fontId="43" fillId="0" borderId="11" xfId="0" applyNumberFormat="1" applyFont="1" applyFill="1" applyBorder="1" applyAlignment="1">
      <alignment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justify" vertical="center"/>
    </xf>
    <xf numFmtId="0" fontId="43" fillId="0" borderId="12" xfId="0" applyFont="1" applyBorder="1" applyAlignment="1">
      <alignment horizontal="justify" vertical="center"/>
    </xf>
    <xf numFmtId="0" fontId="43" fillId="0" borderId="10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3" t="s">
        <v>120</v>
      </c>
      <c r="C2" s="24"/>
      <c r="D2" s="24"/>
      <c r="E2" s="24"/>
      <c r="F2" s="24"/>
      <c r="G2" s="25"/>
    </row>
    <row r="3" spans="2:7" ht="13.5">
      <c r="B3" s="26" t="s">
        <v>0</v>
      </c>
      <c r="C3" s="27"/>
      <c r="D3" s="27"/>
      <c r="E3" s="27"/>
      <c r="F3" s="27"/>
      <c r="G3" s="28"/>
    </row>
    <row r="4" spans="2:7" ht="13.5">
      <c r="B4" s="26" t="s">
        <v>121</v>
      </c>
      <c r="C4" s="27"/>
      <c r="D4" s="27"/>
      <c r="E4" s="27"/>
      <c r="F4" s="27"/>
      <c r="G4" s="28"/>
    </row>
    <row r="5" spans="2:7" ht="14.25" thickBot="1">
      <c r="B5" s="29" t="s">
        <v>1</v>
      </c>
      <c r="C5" s="30"/>
      <c r="D5" s="30"/>
      <c r="E5" s="30"/>
      <c r="F5" s="30"/>
      <c r="G5" s="31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13409382.6</v>
      </c>
      <c r="D9" s="9">
        <f>SUM(D10:D16)</f>
        <v>4084805.98</v>
      </c>
      <c r="E9" s="11" t="s">
        <v>8</v>
      </c>
      <c r="F9" s="9">
        <f>SUM(F10:F18)</f>
        <v>3006282.46</v>
      </c>
      <c r="G9" s="9">
        <f>SUM(G10:G18)</f>
        <v>1691340.2999999998</v>
      </c>
    </row>
    <row r="10" spans="2:7" ht="13.5">
      <c r="B10" s="12" t="s">
        <v>9</v>
      </c>
      <c r="C10" s="9">
        <v>15000</v>
      </c>
      <c r="D10" s="9">
        <v>0</v>
      </c>
      <c r="E10" s="13" t="s">
        <v>10</v>
      </c>
      <c r="F10" s="9">
        <v>439667.46</v>
      </c>
      <c r="G10" s="9">
        <v>430196.45</v>
      </c>
    </row>
    <row r="11" spans="2:7" ht="13.5">
      <c r="B11" s="12" t="s">
        <v>11</v>
      </c>
      <c r="C11" s="9">
        <v>13394382.6</v>
      </c>
      <c r="D11" s="9">
        <v>4084805.98</v>
      </c>
      <c r="E11" s="13" t="s">
        <v>12</v>
      </c>
      <c r="F11" s="9">
        <v>8309.28</v>
      </c>
      <c r="G11" s="9">
        <v>33148.2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867465.42</v>
      </c>
      <c r="G16" s="9">
        <v>1227995.65</v>
      </c>
    </row>
    <row r="17" spans="2:7" ht="27">
      <c r="B17" s="10" t="s">
        <v>23</v>
      </c>
      <c r="C17" s="9">
        <f>SUM(C18:C24)</f>
        <v>63751.78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1690840.3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63751.78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525286.68</v>
      </c>
      <c r="D25" s="9">
        <f>SUM(D26:D30)</f>
        <v>74301.19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525286.68</v>
      </c>
      <c r="D26" s="9">
        <v>74301.19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13998421.059999999</v>
      </c>
      <c r="D47" s="9">
        <f>D9+D17+D25+D31+D37+D38+D41</f>
        <v>4159107.17</v>
      </c>
      <c r="E47" s="8" t="s">
        <v>82</v>
      </c>
      <c r="F47" s="9">
        <f>F9+F19+F23+F26+F27+F31+F38+F42</f>
        <v>3006282.46</v>
      </c>
      <c r="G47" s="9">
        <f>G9+G19+G23+G26+G27+G31+G38+G42</f>
        <v>1691340.2999999998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4224102.78</v>
      </c>
      <c r="D51" s="9">
        <v>119793.01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6124519.66</v>
      </c>
      <c r="D53" s="9">
        <v>7500211.66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-6032600.29</v>
      </c>
      <c r="D55" s="9">
        <v>-7384324.22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3006282.46</v>
      </c>
      <c r="G59" s="9">
        <f>G47+G57</f>
        <v>1691340.2999999998</v>
      </c>
    </row>
    <row r="60" spans="2:7" ht="27">
      <c r="B60" s="6" t="s">
        <v>102</v>
      </c>
      <c r="C60" s="9">
        <f>SUM(C50:C58)</f>
        <v>4316022.150000001</v>
      </c>
      <c r="D60" s="9">
        <f>SUM(D50:D58)</f>
        <v>235680.4500000002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18314443.21</v>
      </c>
      <c r="D62" s="9">
        <f>D47+D60</f>
        <v>4394787.62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6124519.66</v>
      </c>
      <c r="G63" s="9">
        <f>SUM(G64:G66)</f>
        <v>7500211.66</v>
      </c>
    </row>
    <row r="64" spans="2:7" ht="13.5">
      <c r="B64" s="10"/>
      <c r="C64" s="9"/>
      <c r="D64" s="9"/>
      <c r="E64" s="11" t="s">
        <v>106</v>
      </c>
      <c r="F64" s="9">
        <v>5430131.78</v>
      </c>
      <c r="G64" s="9">
        <v>6805823.78</v>
      </c>
    </row>
    <row r="65" spans="2:7" ht="13.5">
      <c r="B65" s="10"/>
      <c r="C65" s="9"/>
      <c r="D65" s="9"/>
      <c r="E65" s="11" t="s">
        <v>107</v>
      </c>
      <c r="F65" s="9">
        <v>694387.88</v>
      </c>
      <c r="G65" s="9">
        <v>694387.88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9183641.09</v>
      </c>
      <c r="G68" s="9">
        <f>SUM(G69:G73)</f>
        <v>-4796764.34</v>
      </c>
    </row>
    <row r="69" spans="2:7" ht="13.5">
      <c r="B69" s="10"/>
      <c r="C69" s="9"/>
      <c r="D69" s="9"/>
      <c r="E69" s="11" t="s">
        <v>110</v>
      </c>
      <c r="F69" s="9">
        <v>12602605.72</v>
      </c>
      <c r="G69" s="9">
        <v>2215234.22</v>
      </c>
    </row>
    <row r="70" spans="2:7" ht="13.5">
      <c r="B70" s="10"/>
      <c r="C70" s="9"/>
      <c r="D70" s="9"/>
      <c r="E70" s="11" t="s">
        <v>111</v>
      </c>
      <c r="F70" s="9">
        <v>-3414790.63</v>
      </c>
      <c r="G70" s="9">
        <v>-7011998.56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-4174</v>
      </c>
      <c r="G73" s="9">
        <v>0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15308160.75</v>
      </c>
      <c r="G79" s="9">
        <f>G63+G68+G75</f>
        <v>2703447.3200000003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18314443.21</v>
      </c>
      <c r="G81" s="9">
        <f>G59+G79</f>
        <v>4394787.62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11" sqref="I11"/>
    </sheetView>
  </sheetViews>
  <sheetFormatPr defaultColWidth="11.421875" defaultRowHeight="15"/>
  <sheetData>
    <row r="1" spans="1:7" ht="14.25">
      <c r="A1" s="23" t="s">
        <v>120</v>
      </c>
      <c r="B1" s="24"/>
      <c r="C1" s="24"/>
      <c r="D1" s="24"/>
      <c r="E1" s="24"/>
      <c r="F1" s="24"/>
      <c r="G1" s="25"/>
    </row>
    <row r="2" spans="1:7" ht="14.25">
      <c r="A2" s="74" t="s">
        <v>487</v>
      </c>
      <c r="B2" s="75"/>
      <c r="C2" s="75"/>
      <c r="D2" s="75"/>
      <c r="E2" s="75"/>
      <c r="F2" s="75"/>
      <c r="G2" s="76"/>
    </row>
    <row r="3" spans="1:7" ht="14.25">
      <c r="A3" s="74" t="s">
        <v>1</v>
      </c>
      <c r="B3" s="75"/>
      <c r="C3" s="75"/>
      <c r="D3" s="75"/>
      <c r="E3" s="75"/>
      <c r="F3" s="75"/>
      <c r="G3" s="76"/>
    </row>
    <row r="4" spans="1:7" ht="15" thickBot="1">
      <c r="A4" s="77" t="s">
        <v>488</v>
      </c>
      <c r="B4" s="78"/>
      <c r="C4" s="78"/>
      <c r="D4" s="78"/>
      <c r="E4" s="78"/>
      <c r="F4" s="78"/>
      <c r="G4" s="79"/>
    </row>
    <row r="5" spans="1:7" ht="27">
      <c r="A5" s="125" t="s">
        <v>454</v>
      </c>
      <c r="B5" s="198" t="s">
        <v>455</v>
      </c>
      <c r="C5" s="82" t="s">
        <v>456</v>
      </c>
      <c r="D5" s="82" t="s">
        <v>457</v>
      </c>
      <c r="E5" s="82" t="s">
        <v>458</v>
      </c>
      <c r="F5" s="82" t="s">
        <v>459</v>
      </c>
      <c r="G5" s="82" t="s">
        <v>460</v>
      </c>
    </row>
    <row r="6" spans="1:7" ht="55.5" thickBot="1">
      <c r="A6" s="129"/>
      <c r="B6" s="22" t="s">
        <v>489</v>
      </c>
      <c r="C6" s="84"/>
      <c r="D6" s="84"/>
      <c r="E6" s="84"/>
      <c r="F6" s="84"/>
      <c r="G6" s="84"/>
    </row>
    <row r="7" spans="1:7" ht="69">
      <c r="A7" s="209" t="s">
        <v>490</v>
      </c>
      <c r="B7" s="7">
        <f aca="true" t="shared" si="0" ref="B7:G7">SUM(B8:B16)</f>
        <v>0</v>
      </c>
      <c r="C7" s="7">
        <f t="shared" si="0"/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</row>
    <row r="8" spans="1:7" ht="54.75">
      <c r="A8" s="210" t="s">
        <v>491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/>
    </row>
    <row r="9" spans="1:7" ht="69">
      <c r="A9" s="210" t="s">
        <v>492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/>
    </row>
    <row r="10" spans="1:7" ht="54.75">
      <c r="A10" s="210" t="s">
        <v>493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/>
    </row>
    <row r="11" spans="1:7" ht="110.25">
      <c r="A11" s="210" t="s">
        <v>494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/>
    </row>
    <row r="12" spans="1:7" ht="96">
      <c r="A12" s="210" t="s">
        <v>495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/>
    </row>
    <row r="13" spans="1:7" ht="41.25">
      <c r="A13" s="210" t="s">
        <v>496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/>
    </row>
    <row r="14" spans="1:7" ht="110.25">
      <c r="A14" s="210" t="s">
        <v>497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/>
    </row>
    <row r="15" spans="1:7" ht="69">
      <c r="A15" s="210" t="s">
        <v>498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/>
    </row>
    <row r="16" spans="1:7" ht="41.25">
      <c r="A16" s="210" t="s">
        <v>499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/>
    </row>
    <row r="17" spans="1:7" ht="14.25">
      <c r="A17" s="183"/>
      <c r="B17" s="9"/>
      <c r="C17" s="9"/>
      <c r="D17" s="9"/>
      <c r="E17" s="9"/>
      <c r="F17" s="9"/>
      <c r="G17" s="9"/>
    </row>
    <row r="18" spans="1:7" ht="69">
      <c r="A18" s="209" t="s">
        <v>500</v>
      </c>
      <c r="B18" s="7">
        <f aca="true" t="shared" si="1" ref="B18:G18">SUM(B19:B27)</f>
        <v>0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</row>
    <row r="19" spans="1:7" ht="54.75">
      <c r="A19" s="210" t="s">
        <v>491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/>
    </row>
    <row r="20" spans="1:7" ht="69">
      <c r="A20" s="210" t="s">
        <v>492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/>
    </row>
    <row r="21" spans="1:7" ht="54.75">
      <c r="A21" s="210" t="s">
        <v>493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/>
    </row>
    <row r="22" spans="1:7" ht="110.25">
      <c r="A22" s="210" t="s">
        <v>494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/>
    </row>
    <row r="23" spans="1:7" ht="96">
      <c r="A23" s="210" t="s">
        <v>495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/>
    </row>
    <row r="24" spans="1:7" ht="41.25">
      <c r="A24" s="210" t="s">
        <v>496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/>
    </row>
    <row r="25" spans="1:7" ht="110.25">
      <c r="A25" s="210" t="s">
        <v>497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/>
    </row>
    <row r="26" spans="1:7" ht="69">
      <c r="A26" s="210" t="s">
        <v>501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/>
    </row>
    <row r="27" spans="1:7" ht="41.25">
      <c r="A27" s="210" t="s">
        <v>499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/>
    </row>
    <row r="28" spans="1:7" ht="14.25">
      <c r="A28" s="183"/>
      <c r="B28" s="9"/>
      <c r="C28" s="9"/>
      <c r="D28" s="9"/>
      <c r="E28" s="9"/>
      <c r="F28" s="9"/>
      <c r="G28" s="9"/>
    </row>
    <row r="29" spans="1:7" ht="54.75">
      <c r="A29" s="209" t="s">
        <v>502</v>
      </c>
      <c r="B29" s="7">
        <f aca="true" t="shared" si="2" ref="B29:G29">B7+B18</f>
        <v>0</v>
      </c>
      <c r="C29" s="7">
        <f t="shared" si="2"/>
        <v>0</v>
      </c>
      <c r="D29" s="7">
        <f t="shared" si="2"/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</row>
    <row r="30" spans="1:7" ht="15" thickBot="1">
      <c r="A30" s="186"/>
      <c r="B30" s="19"/>
      <c r="C30" s="19"/>
      <c r="D30" s="19"/>
      <c r="E30" s="19"/>
      <c r="F30" s="19"/>
      <c r="G30" s="19"/>
    </row>
  </sheetData>
  <sheetProtection/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9" sqref="H9"/>
    </sheetView>
  </sheetViews>
  <sheetFormatPr defaultColWidth="11.421875" defaultRowHeight="15"/>
  <sheetData>
    <row r="1" spans="1:7" ht="14.25">
      <c r="A1" s="23" t="s">
        <v>120</v>
      </c>
      <c r="B1" s="24"/>
      <c r="C1" s="24"/>
      <c r="D1" s="24"/>
      <c r="E1" s="24"/>
      <c r="F1" s="24"/>
      <c r="G1" s="25"/>
    </row>
    <row r="2" spans="1:7" ht="14.25">
      <c r="A2" s="74" t="s">
        <v>503</v>
      </c>
      <c r="B2" s="75"/>
      <c r="C2" s="75"/>
      <c r="D2" s="75"/>
      <c r="E2" s="75"/>
      <c r="F2" s="75"/>
      <c r="G2" s="76"/>
    </row>
    <row r="3" spans="1:7" ht="15" thickBot="1">
      <c r="A3" s="77" t="s">
        <v>1</v>
      </c>
      <c r="B3" s="78"/>
      <c r="C3" s="78"/>
      <c r="D3" s="78"/>
      <c r="E3" s="78"/>
      <c r="F3" s="78"/>
      <c r="G3" s="79"/>
    </row>
    <row r="4" spans="1:7" ht="15" thickBot="1">
      <c r="A4" s="211" t="s">
        <v>454</v>
      </c>
      <c r="B4" s="212" t="s">
        <v>504</v>
      </c>
      <c r="C4" s="212" t="s">
        <v>505</v>
      </c>
      <c r="D4" s="212" t="s">
        <v>506</v>
      </c>
      <c r="E4" s="212" t="s">
        <v>507</v>
      </c>
      <c r="F4" s="212" t="s">
        <v>508</v>
      </c>
      <c r="G4" s="212" t="s">
        <v>122</v>
      </c>
    </row>
    <row r="5" spans="1:7" ht="14.25">
      <c r="A5" s="199"/>
      <c r="B5" s="213"/>
      <c r="C5" s="213"/>
      <c r="D5" s="213"/>
      <c r="E5" s="213"/>
      <c r="F5" s="213"/>
      <c r="G5" s="213"/>
    </row>
    <row r="6" spans="1:7" ht="82.5">
      <c r="A6" s="201" t="s">
        <v>509</v>
      </c>
      <c r="B6" s="214">
        <f aca="true" t="shared" si="0" ref="B6:G6">SUM(B7:B18)</f>
        <v>0</v>
      </c>
      <c r="C6" s="214">
        <f t="shared" si="0"/>
        <v>0</v>
      </c>
      <c r="D6" s="214">
        <f t="shared" si="0"/>
        <v>0</v>
      </c>
      <c r="E6" s="214">
        <f t="shared" si="0"/>
        <v>0</v>
      </c>
      <c r="F6" s="214">
        <f t="shared" si="0"/>
        <v>0</v>
      </c>
      <c r="G6" s="214">
        <f t="shared" si="0"/>
        <v>0</v>
      </c>
    </row>
    <row r="7" spans="1:7" ht="41.25">
      <c r="A7" s="215" t="s">
        <v>463</v>
      </c>
      <c r="B7" s="216">
        <v>0</v>
      </c>
      <c r="C7" s="216">
        <v>0</v>
      </c>
      <c r="D7" s="216">
        <v>0</v>
      </c>
      <c r="E7" s="216">
        <v>0</v>
      </c>
      <c r="F7" s="216">
        <v>0</v>
      </c>
      <c r="G7" s="216">
        <v>0</v>
      </c>
    </row>
    <row r="8" spans="1:7" ht="123.75">
      <c r="A8" s="215" t="s">
        <v>464</v>
      </c>
      <c r="B8" s="216">
        <v>0</v>
      </c>
      <c r="C8" s="216">
        <v>0</v>
      </c>
      <c r="D8" s="216">
        <v>0</v>
      </c>
      <c r="E8" s="216">
        <v>0</v>
      </c>
      <c r="F8" s="216">
        <v>0</v>
      </c>
      <c r="G8" s="216">
        <v>0</v>
      </c>
    </row>
    <row r="9" spans="1:7" ht="82.5">
      <c r="A9" s="215" t="s">
        <v>465</v>
      </c>
      <c r="B9" s="216">
        <v>0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</row>
    <row r="10" spans="1:7" ht="41.25">
      <c r="A10" s="215" t="s">
        <v>466</v>
      </c>
      <c r="B10" s="216">
        <v>0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</row>
    <row r="11" spans="1:7" ht="41.25">
      <c r="A11" s="215" t="s">
        <v>467</v>
      </c>
      <c r="B11" s="216">
        <v>0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</row>
    <row r="12" spans="1:7" ht="54.75">
      <c r="A12" s="215" t="s">
        <v>468</v>
      </c>
      <c r="B12" s="216">
        <v>0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</row>
    <row r="13" spans="1:7" ht="151.5">
      <c r="A13" s="215" t="s">
        <v>510</v>
      </c>
      <c r="B13" s="216">
        <v>0</v>
      </c>
      <c r="C13" s="216">
        <v>0</v>
      </c>
      <c r="D13" s="216">
        <v>0</v>
      </c>
      <c r="E13" s="216">
        <v>0</v>
      </c>
      <c r="F13" s="216">
        <v>0</v>
      </c>
      <c r="G13" s="216">
        <v>0</v>
      </c>
    </row>
    <row r="14" spans="1:7" ht="41.25">
      <c r="A14" s="215" t="s">
        <v>470</v>
      </c>
      <c r="B14" s="216">
        <v>0</v>
      </c>
      <c r="C14" s="216">
        <v>0</v>
      </c>
      <c r="D14" s="216">
        <v>0</v>
      </c>
      <c r="E14" s="216">
        <v>0</v>
      </c>
      <c r="F14" s="216">
        <v>0</v>
      </c>
      <c r="G14" s="216">
        <v>0</v>
      </c>
    </row>
    <row r="15" spans="1:7" ht="123.75">
      <c r="A15" s="215" t="s">
        <v>471</v>
      </c>
      <c r="B15" s="216">
        <v>0</v>
      </c>
      <c r="C15" s="216">
        <v>0</v>
      </c>
      <c r="D15" s="216">
        <v>0</v>
      </c>
      <c r="E15" s="216">
        <v>0</v>
      </c>
      <c r="F15" s="216">
        <v>0</v>
      </c>
      <c r="G15" s="216">
        <v>0</v>
      </c>
    </row>
    <row r="16" spans="1:7" ht="69">
      <c r="A16" s="215" t="s">
        <v>511</v>
      </c>
      <c r="B16" s="216">
        <v>0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</row>
    <row r="17" spans="1:7" ht="41.25">
      <c r="A17" s="215" t="s">
        <v>473</v>
      </c>
      <c r="B17" s="216">
        <v>0</v>
      </c>
      <c r="C17" s="216">
        <v>0</v>
      </c>
      <c r="D17" s="216">
        <v>0</v>
      </c>
      <c r="E17" s="216">
        <v>0</v>
      </c>
      <c r="F17" s="216">
        <v>0</v>
      </c>
      <c r="G17" s="216">
        <v>0</v>
      </c>
    </row>
    <row r="18" spans="1:7" ht="96">
      <c r="A18" s="215" t="s">
        <v>474</v>
      </c>
      <c r="B18" s="216">
        <v>0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</row>
    <row r="19" spans="1:7" ht="14.25">
      <c r="A19" s="205"/>
      <c r="B19" s="216"/>
      <c r="C19" s="216"/>
      <c r="D19" s="216"/>
      <c r="E19" s="216"/>
      <c r="F19" s="216"/>
      <c r="G19" s="216"/>
    </row>
    <row r="20" spans="1:7" ht="98.25">
      <c r="A20" s="201" t="s">
        <v>512</v>
      </c>
      <c r="B20" s="214">
        <f aca="true" t="shared" si="1" ref="B20:G20">SUM(B21:B25)</f>
        <v>0</v>
      </c>
      <c r="C20" s="214">
        <f t="shared" si="1"/>
        <v>0</v>
      </c>
      <c r="D20" s="214">
        <f t="shared" si="1"/>
        <v>0</v>
      </c>
      <c r="E20" s="214">
        <f t="shared" si="1"/>
        <v>0</v>
      </c>
      <c r="F20" s="214">
        <f t="shared" si="1"/>
        <v>0</v>
      </c>
      <c r="G20" s="214">
        <f t="shared" si="1"/>
        <v>0</v>
      </c>
    </row>
    <row r="21" spans="1:7" ht="41.25">
      <c r="A21" s="215" t="s">
        <v>476</v>
      </c>
      <c r="B21" s="216">
        <v>0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</row>
    <row r="22" spans="1:7" ht="41.25">
      <c r="A22" s="215" t="s">
        <v>477</v>
      </c>
      <c r="B22" s="216">
        <v>0</v>
      </c>
      <c r="C22" s="216">
        <v>0</v>
      </c>
      <c r="D22" s="216">
        <v>0</v>
      </c>
      <c r="E22" s="216">
        <v>0</v>
      </c>
      <c r="F22" s="216">
        <v>0</v>
      </c>
      <c r="G22" s="216">
        <v>0</v>
      </c>
    </row>
    <row r="23" spans="1:7" ht="82.5">
      <c r="A23" s="215" t="s">
        <v>478</v>
      </c>
      <c r="B23" s="216">
        <v>0</v>
      </c>
      <c r="C23" s="216">
        <v>0</v>
      </c>
      <c r="D23" s="216">
        <v>0</v>
      </c>
      <c r="E23" s="216">
        <v>0</v>
      </c>
      <c r="F23" s="216">
        <v>0</v>
      </c>
      <c r="G23" s="216">
        <v>0</v>
      </c>
    </row>
    <row r="24" spans="1:7" ht="207">
      <c r="A24" s="215" t="s">
        <v>479</v>
      </c>
      <c r="B24" s="216">
        <v>0</v>
      </c>
      <c r="C24" s="216">
        <v>0</v>
      </c>
      <c r="D24" s="216">
        <v>0</v>
      </c>
      <c r="E24" s="216">
        <v>0</v>
      </c>
      <c r="F24" s="216">
        <v>0</v>
      </c>
      <c r="G24" s="216">
        <v>0</v>
      </c>
    </row>
    <row r="25" spans="1:7" ht="110.25">
      <c r="A25" s="215" t="s">
        <v>480</v>
      </c>
      <c r="B25" s="216">
        <v>0</v>
      </c>
      <c r="C25" s="216">
        <v>0</v>
      </c>
      <c r="D25" s="216">
        <v>0</v>
      </c>
      <c r="E25" s="216">
        <v>0</v>
      </c>
      <c r="F25" s="216">
        <v>0</v>
      </c>
      <c r="G25" s="216">
        <v>0</v>
      </c>
    </row>
    <row r="26" spans="1:7" ht="14.25">
      <c r="A26" s="205"/>
      <c r="B26" s="216"/>
      <c r="C26" s="216"/>
      <c r="D26" s="216"/>
      <c r="E26" s="216"/>
      <c r="F26" s="216"/>
      <c r="G26" s="216"/>
    </row>
    <row r="27" spans="1:7" ht="69">
      <c r="A27" s="201" t="s">
        <v>513</v>
      </c>
      <c r="B27" s="214">
        <f aca="true" t="shared" si="2" ref="B27:G27">B28</f>
        <v>0</v>
      </c>
      <c r="C27" s="214">
        <f t="shared" si="2"/>
        <v>0</v>
      </c>
      <c r="D27" s="214">
        <f t="shared" si="2"/>
        <v>0</v>
      </c>
      <c r="E27" s="214">
        <f t="shared" si="2"/>
        <v>0</v>
      </c>
      <c r="F27" s="214">
        <f t="shared" si="2"/>
        <v>0</v>
      </c>
      <c r="G27" s="214">
        <f t="shared" si="2"/>
        <v>0</v>
      </c>
    </row>
    <row r="28" spans="1:7" ht="110.25">
      <c r="A28" s="215" t="s">
        <v>482</v>
      </c>
      <c r="B28" s="216">
        <f aca="true" t="shared" si="3" ref="B28:G28">B35</f>
        <v>0</v>
      </c>
      <c r="C28" s="216">
        <f t="shared" si="3"/>
        <v>0</v>
      </c>
      <c r="D28" s="216">
        <f t="shared" si="3"/>
        <v>0</v>
      </c>
      <c r="E28" s="216">
        <f t="shared" si="3"/>
        <v>0</v>
      </c>
      <c r="F28" s="216">
        <f t="shared" si="3"/>
        <v>0</v>
      </c>
      <c r="G28" s="216">
        <f t="shared" si="3"/>
        <v>0</v>
      </c>
    </row>
    <row r="29" spans="1:7" ht="14.25">
      <c r="A29" s="215"/>
      <c r="B29" s="216"/>
      <c r="C29" s="216"/>
      <c r="D29" s="216"/>
      <c r="E29" s="216"/>
      <c r="F29" s="216"/>
      <c r="G29" s="216"/>
    </row>
    <row r="30" spans="1:7" ht="54.75">
      <c r="A30" s="201" t="s">
        <v>514</v>
      </c>
      <c r="B30" s="214">
        <f aca="true" t="shared" si="4" ref="B30:G30">B6+B20+B27</f>
        <v>0</v>
      </c>
      <c r="C30" s="214">
        <f t="shared" si="4"/>
        <v>0</v>
      </c>
      <c r="D30" s="214">
        <f t="shared" si="4"/>
        <v>0</v>
      </c>
      <c r="E30" s="214">
        <f t="shared" si="4"/>
        <v>0</v>
      </c>
      <c r="F30" s="214">
        <f t="shared" si="4"/>
        <v>0</v>
      </c>
      <c r="G30" s="214">
        <f t="shared" si="4"/>
        <v>0</v>
      </c>
    </row>
    <row r="31" spans="1:7" ht="14.25">
      <c r="A31" s="205"/>
      <c r="B31" s="216"/>
      <c r="C31" s="216"/>
      <c r="D31" s="216"/>
      <c r="E31" s="216"/>
      <c r="F31" s="216"/>
      <c r="G31" s="216"/>
    </row>
    <row r="32" spans="1:7" ht="27">
      <c r="A32" s="206" t="s">
        <v>309</v>
      </c>
      <c r="B32" s="216"/>
      <c r="C32" s="216"/>
      <c r="D32" s="216"/>
      <c r="E32" s="216"/>
      <c r="F32" s="216"/>
      <c r="G32" s="216"/>
    </row>
    <row r="33" spans="1:7" ht="110.25">
      <c r="A33" s="205" t="s">
        <v>484</v>
      </c>
      <c r="B33" s="216">
        <v>0</v>
      </c>
      <c r="C33" s="216">
        <v>0</v>
      </c>
      <c r="D33" s="216">
        <v>0</v>
      </c>
      <c r="E33" s="216">
        <v>0</v>
      </c>
      <c r="F33" s="216">
        <v>0</v>
      </c>
      <c r="G33" s="216">
        <v>0</v>
      </c>
    </row>
    <row r="34" spans="1:7" ht="110.25">
      <c r="A34" s="205" t="s">
        <v>485</v>
      </c>
      <c r="B34" s="216">
        <v>0</v>
      </c>
      <c r="C34" s="216">
        <v>0</v>
      </c>
      <c r="D34" s="216">
        <v>0</v>
      </c>
      <c r="E34" s="216">
        <v>0</v>
      </c>
      <c r="F34" s="216">
        <v>0</v>
      </c>
      <c r="G34" s="216">
        <v>0</v>
      </c>
    </row>
    <row r="35" spans="1:7" ht="54.75">
      <c r="A35" s="206" t="s">
        <v>486</v>
      </c>
      <c r="B35" s="214">
        <f aca="true" t="shared" si="5" ref="B35:G35">SUM(B33:B34)</f>
        <v>0</v>
      </c>
      <c r="C35" s="214">
        <f t="shared" si="5"/>
        <v>0</v>
      </c>
      <c r="D35" s="214">
        <f t="shared" si="5"/>
        <v>0</v>
      </c>
      <c r="E35" s="214">
        <f t="shared" si="5"/>
        <v>0</v>
      </c>
      <c r="F35" s="214">
        <f t="shared" si="5"/>
        <v>0</v>
      </c>
      <c r="G35" s="214">
        <f t="shared" si="5"/>
        <v>0</v>
      </c>
    </row>
    <row r="36" spans="1:7" ht="15" thickBot="1">
      <c r="A36" s="217"/>
      <c r="B36" s="218"/>
      <c r="C36" s="218"/>
      <c r="D36" s="218"/>
      <c r="E36" s="218"/>
      <c r="F36" s="218"/>
      <c r="G36" s="218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9" sqref="H9"/>
    </sheetView>
  </sheetViews>
  <sheetFormatPr defaultColWidth="11.421875" defaultRowHeight="15"/>
  <sheetData>
    <row r="1" spans="1:7" ht="14.25">
      <c r="A1" s="23" t="s">
        <v>120</v>
      </c>
      <c r="B1" s="24"/>
      <c r="C1" s="24"/>
      <c r="D1" s="24"/>
      <c r="E1" s="24"/>
      <c r="F1" s="24"/>
      <c r="G1" s="25"/>
    </row>
    <row r="2" spans="1:7" ht="14.25">
      <c r="A2" s="74" t="s">
        <v>515</v>
      </c>
      <c r="B2" s="75"/>
      <c r="C2" s="75"/>
      <c r="D2" s="75"/>
      <c r="E2" s="75"/>
      <c r="F2" s="75"/>
      <c r="G2" s="76"/>
    </row>
    <row r="3" spans="1:7" ht="15" thickBot="1">
      <c r="A3" s="77" t="s">
        <v>1</v>
      </c>
      <c r="B3" s="78"/>
      <c r="C3" s="78"/>
      <c r="D3" s="78"/>
      <c r="E3" s="78"/>
      <c r="F3" s="78"/>
      <c r="G3" s="79"/>
    </row>
    <row r="4" spans="1:7" ht="15" thickBot="1">
      <c r="A4" s="211" t="s">
        <v>454</v>
      </c>
      <c r="B4" s="219" t="s">
        <v>504</v>
      </c>
      <c r="C4" s="219" t="s">
        <v>505</v>
      </c>
      <c r="D4" s="219" t="s">
        <v>506</v>
      </c>
      <c r="E4" s="219" t="s">
        <v>507</v>
      </c>
      <c r="F4" s="219" t="s">
        <v>508</v>
      </c>
      <c r="G4" s="212" t="s">
        <v>122</v>
      </c>
    </row>
    <row r="5" spans="1:7" ht="54.75">
      <c r="A5" s="220" t="s">
        <v>490</v>
      </c>
      <c r="B5" s="111">
        <f aca="true" t="shared" si="0" ref="B5:G5">SUM(B6:B14)</f>
        <v>0</v>
      </c>
      <c r="C5" s="111">
        <f t="shared" si="0"/>
        <v>0</v>
      </c>
      <c r="D5" s="111">
        <f t="shared" si="0"/>
        <v>0</v>
      </c>
      <c r="E5" s="111">
        <f t="shared" si="0"/>
        <v>0</v>
      </c>
      <c r="F5" s="111">
        <f t="shared" si="0"/>
        <v>0</v>
      </c>
      <c r="G5" s="111">
        <f t="shared" si="0"/>
        <v>0</v>
      </c>
    </row>
    <row r="6" spans="1:7" ht="27">
      <c r="A6" s="221" t="s">
        <v>491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</row>
    <row r="7" spans="1:7" ht="27">
      <c r="A7" s="221" t="s">
        <v>492</v>
      </c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</row>
    <row r="8" spans="1:7" ht="27">
      <c r="A8" s="221" t="s">
        <v>493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</row>
    <row r="9" spans="1:7" ht="69">
      <c r="A9" s="221" t="s">
        <v>494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</row>
    <row r="10" spans="1:7" ht="54.75">
      <c r="A10" s="221" t="s">
        <v>495</v>
      </c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</row>
    <row r="11" spans="1:7" ht="27">
      <c r="A11" s="221" t="s">
        <v>496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</row>
    <row r="12" spans="1:7" ht="69">
      <c r="A12" s="221" t="s">
        <v>497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</row>
    <row r="13" spans="1:7" ht="41.25">
      <c r="A13" s="221" t="s">
        <v>498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</row>
    <row r="14" spans="1:7" ht="27">
      <c r="A14" s="221" t="s">
        <v>499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</row>
    <row r="15" spans="1:7" ht="14.25">
      <c r="A15" s="221"/>
      <c r="B15" s="109"/>
      <c r="C15" s="109"/>
      <c r="D15" s="109"/>
      <c r="E15" s="109"/>
      <c r="F15" s="109"/>
      <c r="G15" s="109"/>
    </row>
    <row r="16" spans="1:7" ht="54.75">
      <c r="A16" s="220" t="s">
        <v>500</v>
      </c>
      <c r="B16" s="111">
        <f aca="true" t="shared" si="1" ref="B16:G16">SUM(B17:B25)</f>
        <v>0</v>
      </c>
      <c r="C16" s="111">
        <f t="shared" si="1"/>
        <v>0</v>
      </c>
      <c r="D16" s="111">
        <f t="shared" si="1"/>
        <v>0</v>
      </c>
      <c r="E16" s="111">
        <f t="shared" si="1"/>
        <v>0</v>
      </c>
      <c r="F16" s="111">
        <f t="shared" si="1"/>
        <v>0</v>
      </c>
      <c r="G16" s="111">
        <f t="shared" si="1"/>
        <v>0</v>
      </c>
    </row>
    <row r="17" spans="1:7" ht="27">
      <c r="A17" s="221" t="s">
        <v>491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 ht="27">
      <c r="A18" s="221" t="s">
        <v>492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</row>
    <row r="19" spans="1:7" ht="27">
      <c r="A19" s="221" t="s">
        <v>493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</row>
    <row r="20" spans="1:7" ht="69">
      <c r="A20" s="221" t="s">
        <v>494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</row>
    <row r="21" spans="1:7" ht="54.75">
      <c r="A21" s="221" t="s">
        <v>495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</row>
    <row r="22" spans="1:7" ht="27">
      <c r="A22" s="221" t="s">
        <v>496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</row>
    <row r="23" spans="1:7" ht="69">
      <c r="A23" s="221" t="s">
        <v>497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</row>
    <row r="24" spans="1:7" ht="41.25">
      <c r="A24" s="221" t="s">
        <v>501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</row>
    <row r="25" spans="1:7" ht="27">
      <c r="A25" s="221" t="s">
        <v>499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</row>
    <row r="26" spans="1:7" ht="14.25">
      <c r="A26" s="221"/>
      <c r="B26" s="109"/>
      <c r="C26" s="109"/>
      <c r="D26" s="109"/>
      <c r="E26" s="109"/>
      <c r="F26" s="109"/>
      <c r="G26" s="109"/>
    </row>
    <row r="27" spans="1:7" ht="54.75">
      <c r="A27" s="220" t="s">
        <v>516</v>
      </c>
      <c r="B27" s="111">
        <f aca="true" t="shared" si="2" ref="B27:G27">B5+B16</f>
        <v>0</v>
      </c>
      <c r="C27" s="111">
        <f t="shared" si="2"/>
        <v>0</v>
      </c>
      <c r="D27" s="111">
        <f t="shared" si="2"/>
        <v>0</v>
      </c>
      <c r="E27" s="111">
        <f t="shared" si="2"/>
        <v>0</v>
      </c>
      <c r="F27" s="111">
        <f t="shared" si="2"/>
        <v>0</v>
      </c>
      <c r="G27" s="111">
        <f t="shared" si="2"/>
        <v>0</v>
      </c>
    </row>
    <row r="28" spans="1:7" ht="15" thickBot="1">
      <c r="A28" s="222"/>
      <c r="B28" s="197"/>
      <c r="C28" s="197"/>
      <c r="D28" s="197"/>
      <c r="E28" s="197"/>
      <c r="F28" s="197"/>
      <c r="G28" s="197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39"/>
    </sheetView>
  </sheetViews>
  <sheetFormatPr defaultColWidth="11.421875" defaultRowHeight="15"/>
  <sheetData>
    <row r="1" spans="1:8" ht="15" thickBot="1">
      <c r="A1" s="32" t="s">
        <v>120</v>
      </c>
      <c r="B1" s="33"/>
      <c r="C1" s="33"/>
      <c r="D1" s="33"/>
      <c r="E1" s="33"/>
      <c r="F1" s="33"/>
      <c r="G1" s="33"/>
      <c r="H1" s="34"/>
    </row>
    <row r="2" spans="1:8" ht="15" thickBot="1">
      <c r="A2" s="35" t="s">
        <v>124</v>
      </c>
      <c r="B2" s="36"/>
      <c r="C2" s="36"/>
      <c r="D2" s="36"/>
      <c r="E2" s="36"/>
      <c r="F2" s="36"/>
      <c r="G2" s="36"/>
      <c r="H2" s="37"/>
    </row>
    <row r="3" spans="1:8" ht="15" thickBot="1">
      <c r="A3" s="35" t="s">
        <v>125</v>
      </c>
      <c r="B3" s="36"/>
      <c r="C3" s="36"/>
      <c r="D3" s="36"/>
      <c r="E3" s="36"/>
      <c r="F3" s="36"/>
      <c r="G3" s="36"/>
      <c r="H3" s="37"/>
    </row>
    <row r="4" spans="1:8" ht="15" thickBot="1">
      <c r="A4" s="35" t="s">
        <v>1</v>
      </c>
      <c r="B4" s="36"/>
      <c r="C4" s="36"/>
      <c r="D4" s="36"/>
      <c r="E4" s="36"/>
      <c r="F4" s="36"/>
      <c r="G4" s="36"/>
      <c r="H4" s="37"/>
    </row>
    <row r="5" spans="1:8" ht="92.25">
      <c r="A5" s="38" t="s">
        <v>126</v>
      </c>
      <c r="B5" s="38" t="s">
        <v>127</v>
      </c>
      <c r="C5" s="38" t="s">
        <v>128</v>
      </c>
      <c r="D5" s="38" t="s">
        <v>129</v>
      </c>
      <c r="E5" s="38" t="s">
        <v>130</v>
      </c>
      <c r="F5" s="38" t="s">
        <v>131</v>
      </c>
      <c r="G5" s="38" t="s">
        <v>132</v>
      </c>
      <c r="H5" s="38" t="s">
        <v>133</v>
      </c>
    </row>
    <row r="6" spans="1:8" ht="15" thickBot="1">
      <c r="A6" s="39" t="s">
        <v>134</v>
      </c>
      <c r="B6" s="39" t="s">
        <v>135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39" t="s">
        <v>141</v>
      </c>
    </row>
    <row r="7" spans="1:8" ht="39">
      <c r="A7" s="40" t="s">
        <v>142</v>
      </c>
      <c r="B7" s="41">
        <f aca="true" t="shared" si="0" ref="B7:H7">B8+B12</f>
        <v>0</v>
      </c>
      <c r="C7" s="41">
        <f t="shared" si="0"/>
        <v>0</v>
      </c>
      <c r="D7" s="41">
        <f t="shared" si="0"/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</row>
    <row r="8" spans="1:8" ht="52.5">
      <c r="A8" s="40" t="s">
        <v>143</v>
      </c>
      <c r="B8" s="41">
        <f aca="true" t="shared" si="1" ref="B8:H8">SUM(B9:B11)</f>
        <v>0</v>
      </c>
      <c r="C8" s="41">
        <f t="shared" si="1"/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</row>
    <row r="9" spans="1:8" ht="52.5">
      <c r="A9" s="42" t="s">
        <v>144</v>
      </c>
      <c r="B9" s="41">
        <v>0</v>
      </c>
      <c r="C9" s="41">
        <v>0</v>
      </c>
      <c r="D9" s="41">
        <v>0</v>
      </c>
      <c r="E9" s="41"/>
      <c r="F9" s="43">
        <v>0</v>
      </c>
      <c r="G9" s="41">
        <v>0</v>
      </c>
      <c r="H9" s="41">
        <v>0</v>
      </c>
    </row>
    <row r="10" spans="1:8" ht="39">
      <c r="A10" s="42" t="s">
        <v>145</v>
      </c>
      <c r="B10" s="43">
        <v>0</v>
      </c>
      <c r="C10" s="43">
        <v>0</v>
      </c>
      <c r="D10" s="43">
        <v>0</v>
      </c>
      <c r="E10" s="43"/>
      <c r="F10" s="43">
        <v>0</v>
      </c>
      <c r="G10" s="43">
        <v>0</v>
      </c>
      <c r="H10" s="43">
        <v>0</v>
      </c>
    </row>
    <row r="11" spans="1:8" ht="66">
      <c r="A11" s="42" t="s">
        <v>146</v>
      </c>
      <c r="B11" s="43">
        <v>0</v>
      </c>
      <c r="C11" s="43">
        <v>0</v>
      </c>
      <c r="D11" s="43">
        <v>0</v>
      </c>
      <c r="E11" s="43"/>
      <c r="F11" s="43">
        <v>0</v>
      </c>
      <c r="G11" s="43">
        <v>0</v>
      </c>
      <c r="H11" s="43">
        <v>0</v>
      </c>
    </row>
    <row r="12" spans="1:8" ht="52.5">
      <c r="A12" s="40" t="s">
        <v>147</v>
      </c>
      <c r="B12" s="41">
        <f aca="true" t="shared" si="2" ref="B12:H12">SUM(B13:B15)</f>
        <v>0</v>
      </c>
      <c r="C12" s="41">
        <f t="shared" si="2"/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</row>
    <row r="13" spans="1:8" ht="52.5">
      <c r="A13" s="42" t="s">
        <v>148</v>
      </c>
      <c r="B13" s="41">
        <v>0</v>
      </c>
      <c r="C13" s="41">
        <v>0</v>
      </c>
      <c r="D13" s="41">
        <v>0</v>
      </c>
      <c r="E13" s="41"/>
      <c r="F13" s="43">
        <v>0</v>
      </c>
      <c r="G13" s="41">
        <v>0</v>
      </c>
      <c r="H13" s="41">
        <v>0</v>
      </c>
    </row>
    <row r="14" spans="1:8" ht="39">
      <c r="A14" s="42" t="s">
        <v>149</v>
      </c>
      <c r="B14" s="43">
        <v>0</v>
      </c>
      <c r="C14" s="43">
        <v>0</v>
      </c>
      <c r="D14" s="43">
        <v>0</v>
      </c>
      <c r="E14" s="43"/>
      <c r="F14" s="43">
        <v>0</v>
      </c>
      <c r="G14" s="43">
        <v>0</v>
      </c>
      <c r="H14" s="43">
        <v>0</v>
      </c>
    </row>
    <row r="15" spans="1:8" ht="66">
      <c r="A15" s="42" t="s">
        <v>150</v>
      </c>
      <c r="B15" s="43">
        <v>0</v>
      </c>
      <c r="C15" s="43">
        <v>0</v>
      </c>
      <c r="D15" s="43">
        <v>0</v>
      </c>
      <c r="E15" s="43"/>
      <c r="F15" s="43">
        <v>0</v>
      </c>
      <c r="G15" s="43">
        <v>0</v>
      </c>
      <c r="H15" s="43">
        <v>0</v>
      </c>
    </row>
    <row r="16" spans="1:8" ht="26.25">
      <c r="A16" s="40" t="s">
        <v>151</v>
      </c>
      <c r="B16" s="41">
        <v>1691340.3</v>
      </c>
      <c r="C16" s="44"/>
      <c r="D16" s="44"/>
      <c r="E16" s="44"/>
      <c r="F16" s="45">
        <v>3006282.46</v>
      </c>
      <c r="G16" s="44"/>
      <c r="H16" s="44"/>
    </row>
    <row r="17" spans="1:8" ht="14.25">
      <c r="A17" s="46"/>
      <c r="B17" s="43"/>
      <c r="C17" s="43"/>
      <c r="D17" s="43"/>
      <c r="E17" s="43"/>
      <c r="F17" s="43"/>
      <c r="G17" s="43"/>
      <c r="H17" s="43"/>
    </row>
    <row r="18" spans="1:8" ht="78.75">
      <c r="A18" s="47" t="s">
        <v>152</v>
      </c>
      <c r="B18" s="41">
        <f>B7+B16</f>
        <v>1691340.3</v>
      </c>
      <c r="C18" s="41">
        <f aca="true" t="shared" si="3" ref="C18:H18">C7+C16</f>
        <v>0</v>
      </c>
      <c r="D18" s="41">
        <f t="shared" si="3"/>
        <v>0</v>
      </c>
      <c r="E18" s="41">
        <f t="shared" si="3"/>
        <v>0</v>
      </c>
      <c r="F18" s="41">
        <f t="shared" si="3"/>
        <v>3006282.46</v>
      </c>
      <c r="G18" s="41">
        <f t="shared" si="3"/>
        <v>0</v>
      </c>
      <c r="H18" s="41">
        <f t="shared" si="3"/>
        <v>0</v>
      </c>
    </row>
    <row r="19" spans="1:8" ht="14.25">
      <c r="A19" s="40"/>
      <c r="B19" s="41"/>
      <c r="C19" s="41"/>
      <c r="D19" s="41"/>
      <c r="E19" s="41"/>
      <c r="F19" s="41"/>
      <c r="G19" s="41"/>
      <c r="H19" s="41"/>
    </row>
    <row r="20" spans="1:8" ht="66">
      <c r="A20" s="40" t="s">
        <v>153</v>
      </c>
      <c r="B20" s="41">
        <f aca="true" t="shared" si="4" ref="B20:H20">SUM(B21:B23)</f>
        <v>0</v>
      </c>
      <c r="C20" s="41">
        <f t="shared" si="4"/>
        <v>0</v>
      </c>
      <c r="D20" s="41">
        <f t="shared" si="4"/>
        <v>0</v>
      </c>
      <c r="E20" s="41">
        <f t="shared" si="4"/>
        <v>0</v>
      </c>
      <c r="F20" s="41">
        <f t="shared" si="4"/>
        <v>0</v>
      </c>
      <c r="G20" s="41">
        <f t="shared" si="4"/>
        <v>0</v>
      </c>
      <c r="H20" s="41">
        <f t="shared" si="4"/>
        <v>0</v>
      </c>
    </row>
    <row r="21" spans="1:8" ht="39">
      <c r="A21" s="46" t="s">
        <v>154</v>
      </c>
      <c r="B21" s="43"/>
      <c r="C21" s="43"/>
      <c r="D21" s="43"/>
      <c r="E21" s="43"/>
      <c r="F21" s="43">
        <f>B21+C21-D21+E21</f>
        <v>0</v>
      </c>
      <c r="G21" s="43"/>
      <c r="H21" s="43"/>
    </row>
    <row r="22" spans="1:8" ht="39">
      <c r="A22" s="46" t="s">
        <v>155</v>
      </c>
      <c r="B22" s="43"/>
      <c r="C22" s="43"/>
      <c r="D22" s="43"/>
      <c r="E22" s="43"/>
      <c r="F22" s="43">
        <f>B22+C22-D22+E22</f>
        <v>0</v>
      </c>
      <c r="G22" s="43"/>
      <c r="H22" s="43"/>
    </row>
    <row r="23" spans="1:8" ht="39">
      <c r="A23" s="46" t="s">
        <v>156</v>
      </c>
      <c r="B23" s="43"/>
      <c r="C23" s="43"/>
      <c r="D23" s="43"/>
      <c r="E23" s="43"/>
      <c r="F23" s="43">
        <f>B23+C23-D23+E23</f>
        <v>0</v>
      </c>
      <c r="G23" s="43"/>
      <c r="H23" s="43"/>
    </row>
    <row r="24" spans="1:8" ht="14.25">
      <c r="A24" s="48"/>
      <c r="B24" s="49"/>
      <c r="C24" s="49"/>
      <c r="D24" s="49"/>
      <c r="E24" s="49"/>
      <c r="F24" s="49"/>
      <c r="G24" s="49"/>
      <c r="H24" s="49"/>
    </row>
    <row r="25" spans="1:8" ht="92.25">
      <c r="A25" s="47" t="s">
        <v>157</v>
      </c>
      <c r="B25" s="41">
        <f aca="true" t="shared" si="5" ref="B25:H25">SUM(B26:B28)</f>
        <v>0</v>
      </c>
      <c r="C25" s="41">
        <f t="shared" si="5"/>
        <v>0</v>
      </c>
      <c r="D25" s="41">
        <f t="shared" si="5"/>
        <v>0</v>
      </c>
      <c r="E25" s="41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</row>
    <row r="26" spans="1:8" ht="52.5">
      <c r="A26" s="46" t="s">
        <v>158</v>
      </c>
      <c r="B26" s="43"/>
      <c r="C26" s="43"/>
      <c r="D26" s="43"/>
      <c r="E26" s="43"/>
      <c r="F26" s="43">
        <f>B26+C26-D26+E26</f>
        <v>0</v>
      </c>
      <c r="G26" s="43"/>
      <c r="H26" s="43"/>
    </row>
    <row r="27" spans="1:8" ht="52.5">
      <c r="A27" s="46" t="s">
        <v>159</v>
      </c>
      <c r="B27" s="43"/>
      <c r="C27" s="43"/>
      <c r="D27" s="43"/>
      <c r="E27" s="43"/>
      <c r="F27" s="43">
        <f>B27+C27-D27+E27</f>
        <v>0</v>
      </c>
      <c r="G27" s="43"/>
      <c r="H27" s="43"/>
    </row>
    <row r="28" spans="1:8" ht="52.5">
      <c r="A28" s="46" t="s">
        <v>160</v>
      </c>
      <c r="B28" s="43"/>
      <c r="C28" s="43"/>
      <c r="D28" s="43"/>
      <c r="E28" s="43"/>
      <c r="F28" s="43">
        <f>B28+C28-D28+E28</f>
        <v>0</v>
      </c>
      <c r="G28" s="43"/>
      <c r="H28" s="43"/>
    </row>
    <row r="29" spans="1:8" ht="15" thickBot="1">
      <c r="A29" s="50"/>
      <c r="B29" s="51"/>
      <c r="C29" s="51"/>
      <c r="D29" s="51"/>
      <c r="E29" s="51"/>
      <c r="F29" s="51"/>
      <c r="G29" s="51"/>
      <c r="H29" s="51"/>
    </row>
    <row r="30" spans="1:8" ht="14.25">
      <c r="A30" s="52" t="s">
        <v>161</v>
      </c>
      <c r="B30" s="52"/>
      <c r="C30" s="52"/>
      <c r="D30" s="52"/>
      <c r="E30" s="52"/>
      <c r="F30" s="52"/>
      <c r="G30" s="52"/>
      <c r="H30" s="52"/>
    </row>
    <row r="31" spans="1:8" ht="14.25">
      <c r="A31" s="53" t="s">
        <v>162</v>
      </c>
      <c r="B31" s="54"/>
      <c r="C31" s="55"/>
      <c r="D31" s="55"/>
      <c r="E31" s="55"/>
      <c r="F31" s="55"/>
      <c r="G31" s="55"/>
      <c r="H31" s="55"/>
    </row>
    <row r="32" spans="1:8" ht="15" thickBot="1">
      <c r="A32" s="56"/>
      <c r="B32" s="54"/>
      <c r="C32" s="54"/>
      <c r="D32" s="54"/>
      <c r="E32" s="54"/>
      <c r="F32" s="54"/>
      <c r="G32" s="54"/>
      <c r="H32" s="54"/>
    </row>
    <row r="33" spans="1:8" ht="26.25">
      <c r="A33" s="57" t="s">
        <v>163</v>
      </c>
      <c r="B33" s="57" t="s">
        <v>164</v>
      </c>
      <c r="C33" s="57" t="s">
        <v>165</v>
      </c>
      <c r="D33" s="58" t="s">
        <v>166</v>
      </c>
      <c r="E33" s="57" t="s">
        <v>167</v>
      </c>
      <c r="F33" s="58" t="s">
        <v>168</v>
      </c>
      <c r="G33" s="54"/>
      <c r="H33" s="54"/>
    </row>
    <row r="34" spans="1:8" ht="15" thickBot="1">
      <c r="A34" s="59"/>
      <c r="B34" s="59"/>
      <c r="C34" s="59"/>
      <c r="D34" s="60" t="s">
        <v>169</v>
      </c>
      <c r="E34" s="59"/>
      <c r="F34" s="60" t="s">
        <v>170</v>
      </c>
      <c r="G34" s="54"/>
      <c r="H34" s="54"/>
    </row>
    <row r="35" spans="1:8" ht="78.75">
      <c r="A35" s="61" t="s">
        <v>171</v>
      </c>
      <c r="B35" s="41">
        <f>SUM(B36:B38)</f>
        <v>0</v>
      </c>
      <c r="C35" s="41">
        <f>SUM(C36:C38)</f>
        <v>0</v>
      </c>
      <c r="D35" s="41">
        <f>SUM(D36:D38)</f>
        <v>0</v>
      </c>
      <c r="E35" s="41">
        <f>SUM(E36:E38)</f>
        <v>0</v>
      </c>
      <c r="F35" s="41">
        <f>SUM(F36:F38)</f>
        <v>0</v>
      </c>
      <c r="G35" s="54"/>
      <c r="H35" s="54"/>
    </row>
    <row r="36" spans="1:8" ht="14.25">
      <c r="A36" s="46" t="s">
        <v>172</v>
      </c>
      <c r="B36" s="43"/>
      <c r="C36" s="43"/>
      <c r="D36" s="43"/>
      <c r="E36" s="43"/>
      <c r="F36" s="43"/>
      <c r="G36" s="54"/>
      <c r="H36" s="54"/>
    </row>
    <row r="37" spans="1:8" ht="14.25">
      <c r="A37" s="46" t="s">
        <v>173</v>
      </c>
      <c r="B37" s="43"/>
      <c r="C37" s="43"/>
      <c r="D37" s="43"/>
      <c r="E37" s="43"/>
      <c r="F37" s="43"/>
      <c r="G37" s="54"/>
      <c r="H37" s="54"/>
    </row>
    <row r="38" spans="1:8" ht="27" thickBot="1">
      <c r="A38" s="62" t="s">
        <v>174</v>
      </c>
      <c r="B38" s="63"/>
      <c r="C38" s="63"/>
      <c r="D38" s="63"/>
      <c r="E38" s="63"/>
      <c r="F38" s="63"/>
      <c r="G38" s="54"/>
      <c r="H38" s="54"/>
    </row>
    <row r="39" spans="1:8" ht="14.25">
      <c r="A39" s="64"/>
      <c r="B39" s="64"/>
      <c r="C39" s="64"/>
      <c r="D39" s="64"/>
      <c r="E39" s="64"/>
      <c r="F39" s="64"/>
      <c r="G39" s="64"/>
      <c r="H39" s="64"/>
    </row>
  </sheetData>
  <sheetProtection/>
  <mergeCells count="9">
    <mergeCell ref="A1:H1"/>
    <mergeCell ref="A2:H2"/>
    <mergeCell ref="A3:H3"/>
    <mergeCell ref="A4:H4"/>
    <mergeCell ref="A30:H30"/>
    <mergeCell ref="A33:A34"/>
    <mergeCell ref="B33:B34"/>
    <mergeCell ref="C33:C34"/>
    <mergeCell ref="E33:E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6">
      <selection activeCell="E32" sqref="E32"/>
    </sheetView>
  </sheetViews>
  <sheetFormatPr defaultColWidth="11.421875" defaultRowHeight="15"/>
  <sheetData>
    <row r="1" spans="1:11" ht="15" thickBot="1">
      <c r="A1" s="32" t="s">
        <v>120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" thickBot="1">
      <c r="A2" s="35" t="s">
        <v>175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" thickBot="1">
      <c r="A3" s="35" t="s">
        <v>125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5" thickBot="1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132">
      <c r="A5" s="65" t="s">
        <v>176</v>
      </c>
      <c r="B5" s="66" t="s">
        <v>177</v>
      </c>
      <c r="C5" s="66" t="s">
        <v>178</v>
      </c>
      <c r="D5" s="66" t="s">
        <v>179</v>
      </c>
      <c r="E5" s="66" t="s">
        <v>180</v>
      </c>
      <c r="F5" s="66" t="s">
        <v>181</v>
      </c>
      <c r="G5" s="66" t="s">
        <v>182</v>
      </c>
      <c r="H5" s="66" t="s">
        <v>183</v>
      </c>
      <c r="I5" s="66" t="s">
        <v>184</v>
      </c>
      <c r="J5" s="66" t="s">
        <v>185</v>
      </c>
      <c r="K5" s="66" t="s">
        <v>186</v>
      </c>
    </row>
    <row r="6" spans="1:11" ht="15" thickBot="1">
      <c r="A6" s="39" t="s">
        <v>134</v>
      </c>
      <c r="B6" s="39" t="s">
        <v>135</v>
      </c>
      <c r="C6" s="39" t="s">
        <v>136</v>
      </c>
      <c r="D6" s="39" t="s">
        <v>137</v>
      </c>
      <c r="E6" s="39" t="s">
        <v>138</v>
      </c>
      <c r="F6" s="39" t="s">
        <v>187</v>
      </c>
      <c r="G6" s="39" t="s">
        <v>140</v>
      </c>
      <c r="H6" s="39" t="s">
        <v>141</v>
      </c>
      <c r="I6" s="39" t="s">
        <v>188</v>
      </c>
      <c r="J6" s="39" t="s">
        <v>189</v>
      </c>
      <c r="K6" s="39" t="s">
        <v>190</v>
      </c>
    </row>
    <row r="7" spans="1:11" ht="14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92.25">
      <c r="A8" s="69" t="s">
        <v>191</v>
      </c>
      <c r="B8" s="41">
        <f>SUM(B9:B12)</f>
        <v>0</v>
      </c>
      <c r="C8" s="41">
        <f aca="true" t="shared" si="0" ref="C8:K8">SUM(C9:C12)</f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</row>
    <row r="9" spans="1:11" ht="14.25">
      <c r="A9" s="70" t="s">
        <v>192</v>
      </c>
      <c r="B9" s="43"/>
      <c r="C9" s="43"/>
      <c r="D9" s="43"/>
      <c r="E9" s="43"/>
      <c r="F9" s="43"/>
      <c r="G9" s="43"/>
      <c r="H9" s="43"/>
      <c r="I9" s="43"/>
      <c r="J9" s="43"/>
      <c r="K9" s="43">
        <f>E9-J9</f>
        <v>0</v>
      </c>
    </row>
    <row r="10" spans="1:11" ht="14.25">
      <c r="A10" s="70" t="s">
        <v>193</v>
      </c>
      <c r="B10" s="43"/>
      <c r="C10" s="43"/>
      <c r="D10" s="43"/>
      <c r="E10" s="43"/>
      <c r="F10" s="43"/>
      <c r="G10" s="43"/>
      <c r="H10" s="43"/>
      <c r="I10" s="43"/>
      <c r="J10" s="43"/>
      <c r="K10" s="43">
        <f aca="true" t="shared" si="1" ref="K10:K19">E10-J10</f>
        <v>0</v>
      </c>
    </row>
    <row r="11" spans="1:11" ht="14.25">
      <c r="A11" s="70" t="s">
        <v>194</v>
      </c>
      <c r="B11" s="43"/>
      <c r="C11" s="43"/>
      <c r="D11" s="43"/>
      <c r="E11" s="43"/>
      <c r="F11" s="43"/>
      <c r="G11" s="43"/>
      <c r="H11" s="43"/>
      <c r="I11" s="43"/>
      <c r="J11" s="43"/>
      <c r="K11" s="43">
        <f t="shared" si="1"/>
        <v>0</v>
      </c>
    </row>
    <row r="12" spans="1:11" ht="14.25">
      <c r="A12" s="70" t="s">
        <v>195</v>
      </c>
      <c r="B12" s="43"/>
      <c r="C12" s="43"/>
      <c r="D12" s="43"/>
      <c r="E12" s="43"/>
      <c r="F12" s="43"/>
      <c r="G12" s="43"/>
      <c r="H12" s="43"/>
      <c r="I12" s="43"/>
      <c r="J12" s="43"/>
      <c r="K12" s="43">
        <f t="shared" si="1"/>
        <v>0</v>
      </c>
    </row>
    <row r="13" spans="1:11" ht="14.25">
      <c r="A13" s="71"/>
      <c r="B13" s="43"/>
      <c r="C13" s="43"/>
      <c r="D13" s="43"/>
      <c r="E13" s="43"/>
      <c r="F13" s="43"/>
      <c r="G13" s="43"/>
      <c r="H13" s="43"/>
      <c r="I13" s="43"/>
      <c r="J13" s="43"/>
      <c r="K13" s="43">
        <f t="shared" si="1"/>
        <v>0</v>
      </c>
    </row>
    <row r="14" spans="1:11" ht="66">
      <c r="A14" s="69" t="s">
        <v>196</v>
      </c>
      <c r="B14" s="41">
        <f>SUM(B15:B18)</f>
        <v>0</v>
      </c>
      <c r="C14" s="41">
        <f aca="true" t="shared" si="2" ref="C14:K14">SUM(C15:C18)</f>
        <v>0</v>
      </c>
      <c r="D14" s="41">
        <f t="shared" si="2"/>
        <v>0</v>
      </c>
      <c r="E14" s="41">
        <f t="shared" si="2"/>
        <v>0</v>
      </c>
      <c r="F14" s="41">
        <f t="shared" si="2"/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si="2"/>
        <v>0</v>
      </c>
    </row>
    <row r="15" spans="1:11" ht="39">
      <c r="A15" s="70" t="s">
        <v>197</v>
      </c>
      <c r="B15" s="43"/>
      <c r="C15" s="43"/>
      <c r="D15" s="43"/>
      <c r="E15" s="43"/>
      <c r="F15" s="43"/>
      <c r="G15" s="43"/>
      <c r="H15" s="43"/>
      <c r="I15" s="43"/>
      <c r="J15" s="43"/>
      <c r="K15" s="43">
        <f t="shared" si="1"/>
        <v>0</v>
      </c>
    </row>
    <row r="16" spans="1:11" ht="39">
      <c r="A16" s="70" t="s">
        <v>198</v>
      </c>
      <c r="B16" s="43"/>
      <c r="C16" s="43"/>
      <c r="D16" s="43"/>
      <c r="E16" s="43"/>
      <c r="F16" s="43"/>
      <c r="G16" s="43"/>
      <c r="H16" s="43"/>
      <c r="I16" s="43"/>
      <c r="J16" s="43"/>
      <c r="K16" s="43">
        <f t="shared" si="1"/>
        <v>0</v>
      </c>
    </row>
    <row r="17" spans="1:11" ht="39">
      <c r="A17" s="70" t="s">
        <v>199</v>
      </c>
      <c r="B17" s="43"/>
      <c r="C17" s="43"/>
      <c r="D17" s="43"/>
      <c r="E17" s="43"/>
      <c r="F17" s="43"/>
      <c r="G17" s="43"/>
      <c r="H17" s="43"/>
      <c r="I17" s="43"/>
      <c r="J17" s="43"/>
      <c r="K17" s="43">
        <f t="shared" si="1"/>
        <v>0</v>
      </c>
    </row>
    <row r="18" spans="1:11" ht="39">
      <c r="A18" s="70" t="s">
        <v>200</v>
      </c>
      <c r="B18" s="43"/>
      <c r="C18" s="43"/>
      <c r="D18" s="43"/>
      <c r="E18" s="43"/>
      <c r="F18" s="43"/>
      <c r="G18" s="43"/>
      <c r="H18" s="43"/>
      <c r="I18" s="43"/>
      <c r="J18" s="43"/>
      <c r="K18" s="43">
        <f t="shared" si="1"/>
        <v>0</v>
      </c>
    </row>
    <row r="19" spans="1:11" ht="14.25">
      <c r="A19" s="71"/>
      <c r="B19" s="43"/>
      <c r="C19" s="43"/>
      <c r="D19" s="43"/>
      <c r="E19" s="43"/>
      <c r="F19" s="43"/>
      <c r="G19" s="43"/>
      <c r="H19" s="43"/>
      <c r="I19" s="43"/>
      <c r="J19" s="43"/>
      <c r="K19" s="43">
        <f t="shared" si="1"/>
        <v>0</v>
      </c>
    </row>
    <row r="20" spans="1:11" ht="92.25">
      <c r="A20" s="69" t="s">
        <v>201</v>
      </c>
      <c r="B20" s="41">
        <f>B8+B14</f>
        <v>0</v>
      </c>
      <c r="C20" s="41">
        <f aca="true" t="shared" si="3" ref="C20:K20">C8+C14</f>
        <v>0</v>
      </c>
      <c r="D20" s="41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</row>
    <row r="21" spans="1:11" ht="15" thickBo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:D85"/>
    </sheetView>
  </sheetViews>
  <sheetFormatPr defaultColWidth="11.421875" defaultRowHeight="15"/>
  <sheetData>
    <row r="1" spans="1:4" ht="14.25">
      <c r="A1" s="23" t="s">
        <v>120</v>
      </c>
      <c r="B1" s="24"/>
      <c r="C1" s="24"/>
      <c r="D1" s="25"/>
    </row>
    <row r="2" spans="1:4" ht="14.25">
      <c r="A2" s="74" t="s">
        <v>202</v>
      </c>
      <c r="B2" s="75"/>
      <c r="C2" s="75"/>
      <c r="D2" s="76"/>
    </row>
    <row r="3" spans="1:4" ht="14.25">
      <c r="A3" s="74" t="s">
        <v>125</v>
      </c>
      <c r="B3" s="75"/>
      <c r="C3" s="75"/>
      <c r="D3" s="76"/>
    </row>
    <row r="4" spans="1:4" ht="15" thickBot="1">
      <c r="A4" s="77" t="s">
        <v>1</v>
      </c>
      <c r="B4" s="78"/>
      <c r="C4" s="78"/>
      <c r="D4" s="79"/>
    </row>
    <row r="5" spans="1:4" ht="15" thickBot="1">
      <c r="A5" s="80"/>
      <c r="B5" s="80"/>
      <c r="C5" s="80"/>
      <c r="D5" s="80"/>
    </row>
    <row r="6" spans="1:4" ht="14.25">
      <c r="A6" s="81" t="s">
        <v>2</v>
      </c>
      <c r="B6" s="21" t="s">
        <v>203</v>
      </c>
      <c r="C6" s="82" t="s">
        <v>204</v>
      </c>
      <c r="D6" s="21" t="s">
        <v>205</v>
      </c>
    </row>
    <row r="7" spans="1:4" ht="15" thickBot="1">
      <c r="A7" s="83"/>
      <c r="B7" s="22" t="s">
        <v>206</v>
      </c>
      <c r="C7" s="84"/>
      <c r="D7" s="22" t="s">
        <v>207</v>
      </c>
    </row>
    <row r="8" spans="1:4" ht="41.25">
      <c r="A8" s="85" t="s">
        <v>208</v>
      </c>
      <c r="B8" s="86">
        <f>SUM(B9:B11)</f>
        <v>110234287</v>
      </c>
      <c r="C8" s="86">
        <f>SUM(C9:C11)</f>
        <v>55907986.42</v>
      </c>
      <c r="D8" s="86">
        <f>SUM(D9:D11)</f>
        <v>55907986.42</v>
      </c>
    </row>
    <row r="9" spans="1:4" ht="96">
      <c r="A9" s="87" t="s">
        <v>209</v>
      </c>
      <c r="B9" s="88">
        <v>17443056</v>
      </c>
      <c r="C9" s="88">
        <v>13012238.42</v>
      </c>
      <c r="D9" s="88">
        <v>13012238.42</v>
      </c>
    </row>
    <row r="10" spans="1:4" ht="123.75">
      <c r="A10" s="87" t="s">
        <v>210</v>
      </c>
      <c r="B10" s="88">
        <v>92791231</v>
      </c>
      <c r="C10" s="88">
        <v>42895748</v>
      </c>
      <c r="D10" s="88">
        <v>42895748</v>
      </c>
    </row>
    <row r="11" spans="1:4" ht="69">
      <c r="A11" s="87" t="s">
        <v>211</v>
      </c>
      <c r="B11" s="88">
        <f>B47</f>
        <v>0</v>
      </c>
      <c r="C11" s="88">
        <f>C47</f>
        <v>0</v>
      </c>
      <c r="D11" s="88">
        <f>D47</f>
        <v>0</v>
      </c>
    </row>
    <row r="12" spans="1:4" ht="14.25">
      <c r="A12" s="85"/>
      <c r="B12" s="88"/>
      <c r="C12" s="88"/>
      <c r="D12" s="88"/>
    </row>
    <row r="13" spans="1:4" ht="57">
      <c r="A13" s="85" t="s">
        <v>212</v>
      </c>
      <c r="B13" s="86">
        <f>SUM(B14:B15)</f>
        <v>110234287</v>
      </c>
      <c r="C13" s="86">
        <f>SUM(C14:C15)</f>
        <v>43281719.43</v>
      </c>
      <c r="D13" s="86">
        <f>SUM(D14:D15)</f>
        <v>42809840.45</v>
      </c>
    </row>
    <row r="14" spans="1:4" ht="207">
      <c r="A14" s="87" t="s">
        <v>213</v>
      </c>
      <c r="B14" s="88">
        <v>17443056</v>
      </c>
      <c r="C14" s="88">
        <v>10673738.71</v>
      </c>
      <c r="D14" s="88">
        <v>10645833.71</v>
      </c>
    </row>
    <row r="15" spans="1:4" ht="192.75">
      <c r="A15" s="87" t="s">
        <v>214</v>
      </c>
      <c r="B15" s="88">
        <v>92791231</v>
      </c>
      <c r="C15" s="88">
        <v>32607980.72</v>
      </c>
      <c r="D15" s="88">
        <v>32164006.74</v>
      </c>
    </row>
    <row r="16" spans="1:4" ht="14.25">
      <c r="A16" s="89"/>
      <c r="B16" s="88"/>
      <c r="C16" s="88"/>
      <c r="D16" s="88"/>
    </row>
    <row r="17" spans="1:4" ht="69">
      <c r="A17" s="85" t="s">
        <v>215</v>
      </c>
      <c r="B17" s="86">
        <f>SUM(B18:B19)</f>
        <v>0</v>
      </c>
      <c r="C17" s="86">
        <f>SUM(C18:C19)</f>
        <v>0</v>
      </c>
      <c r="D17" s="86">
        <f>SUM(D18:D19)</f>
        <v>0</v>
      </c>
    </row>
    <row r="18" spans="1:4" ht="207">
      <c r="A18" s="87" t="s">
        <v>216</v>
      </c>
      <c r="B18" s="90"/>
      <c r="C18" s="88"/>
      <c r="D18" s="88"/>
    </row>
    <row r="19" spans="1:4" ht="234">
      <c r="A19" s="87" t="s">
        <v>217</v>
      </c>
      <c r="B19" s="90"/>
      <c r="C19" s="88"/>
      <c r="D19" s="88"/>
    </row>
    <row r="20" spans="1:4" ht="14.25">
      <c r="A20" s="89"/>
      <c r="B20" s="88"/>
      <c r="C20" s="88"/>
      <c r="D20" s="88"/>
    </row>
    <row r="21" spans="1:4" ht="54.75">
      <c r="A21" s="85" t="s">
        <v>218</v>
      </c>
      <c r="B21" s="86">
        <f>B8-B13+B17</f>
        <v>0</v>
      </c>
      <c r="C21" s="85">
        <f>C8-C13+C17</f>
        <v>12626266.990000002</v>
      </c>
      <c r="D21" s="85">
        <f>D8-D13+D17</f>
        <v>13098145.969999999</v>
      </c>
    </row>
    <row r="22" spans="1:4" ht="14.25">
      <c r="A22" s="85"/>
      <c r="B22" s="88"/>
      <c r="C22" s="89"/>
      <c r="D22" s="89"/>
    </row>
    <row r="23" spans="1:4" ht="82.5">
      <c r="A23" s="85" t="s">
        <v>219</v>
      </c>
      <c r="B23" s="86">
        <f>B21-B11</f>
        <v>0</v>
      </c>
      <c r="C23" s="85">
        <f>C21-C11</f>
        <v>12626266.990000002</v>
      </c>
      <c r="D23" s="85">
        <f>D21-D11</f>
        <v>13098145.969999999</v>
      </c>
    </row>
    <row r="24" spans="1:4" ht="14.25">
      <c r="A24" s="85"/>
      <c r="B24" s="88"/>
      <c r="C24" s="89"/>
      <c r="D24" s="89"/>
    </row>
    <row r="25" spans="1:4" ht="123.75">
      <c r="A25" s="85" t="s">
        <v>220</v>
      </c>
      <c r="B25" s="86">
        <f>B23-B17</f>
        <v>0</v>
      </c>
      <c r="C25" s="86">
        <f>C23-C17</f>
        <v>12626266.990000002</v>
      </c>
      <c r="D25" s="86">
        <f>D23-D17</f>
        <v>13098145.969999999</v>
      </c>
    </row>
    <row r="26" spans="1:4" ht="15" thickBot="1">
      <c r="A26" s="91"/>
      <c r="B26" s="92"/>
      <c r="C26" s="92"/>
      <c r="D26" s="92"/>
    </row>
    <row r="27" spans="1:4" ht="15" thickBot="1">
      <c r="A27" s="93"/>
      <c r="B27" s="93"/>
      <c r="C27" s="93"/>
      <c r="D27" s="93"/>
    </row>
    <row r="28" spans="1:4" ht="15" thickBot="1">
      <c r="A28" s="94" t="s">
        <v>221</v>
      </c>
      <c r="B28" s="95" t="s">
        <v>222</v>
      </c>
      <c r="C28" s="95" t="s">
        <v>204</v>
      </c>
      <c r="D28" s="95" t="s">
        <v>223</v>
      </c>
    </row>
    <row r="29" spans="1:4" ht="14.25">
      <c r="A29" s="96"/>
      <c r="B29" s="88"/>
      <c r="C29" s="88"/>
      <c r="D29" s="88"/>
    </row>
    <row r="30" spans="1:4" ht="69">
      <c r="A30" s="85" t="s">
        <v>224</v>
      </c>
      <c r="B30" s="86">
        <f>SUM(B31:B32)</f>
        <v>0</v>
      </c>
      <c r="C30" s="85">
        <f>SUM(C31:C32)</f>
        <v>0</v>
      </c>
      <c r="D30" s="85">
        <f>SUM(D31:D32)</f>
        <v>0</v>
      </c>
    </row>
    <row r="31" spans="1:4" ht="207">
      <c r="A31" s="87" t="s">
        <v>225</v>
      </c>
      <c r="B31" s="88"/>
      <c r="C31" s="89"/>
      <c r="D31" s="89"/>
    </row>
    <row r="32" spans="1:4" ht="192.75">
      <c r="A32" s="87" t="s">
        <v>226</v>
      </c>
      <c r="B32" s="88"/>
      <c r="C32" s="89"/>
      <c r="D32" s="89"/>
    </row>
    <row r="33" spans="1:4" ht="14.25">
      <c r="A33" s="85"/>
      <c r="B33" s="88"/>
      <c r="C33" s="88"/>
      <c r="D33" s="88"/>
    </row>
    <row r="34" spans="1:4" ht="41.25">
      <c r="A34" s="85" t="s">
        <v>227</v>
      </c>
      <c r="B34" s="86">
        <f>B25+B30</f>
        <v>0</v>
      </c>
      <c r="C34" s="86">
        <f>C25+C30</f>
        <v>12626266.990000002</v>
      </c>
      <c r="D34" s="86">
        <f>D25+D30</f>
        <v>13098145.969999999</v>
      </c>
    </row>
    <row r="35" spans="1:4" ht="15" thickBot="1">
      <c r="A35" s="97"/>
      <c r="B35" s="98"/>
      <c r="C35" s="98"/>
      <c r="D35" s="98"/>
    </row>
    <row r="36" spans="1:4" ht="15" thickBot="1">
      <c r="A36" s="99"/>
      <c r="B36" s="99"/>
      <c r="C36" s="99"/>
      <c r="D36" s="99"/>
    </row>
    <row r="37" spans="1:4" ht="14.25">
      <c r="A37" s="100" t="s">
        <v>221</v>
      </c>
      <c r="B37" s="101" t="s">
        <v>228</v>
      </c>
      <c r="C37" s="102" t="s">
        <v>204</v>
      </c>
      <c r="D37" s="103" t="s">
        <v>205</v>
      </c>
    </row>
    <row r="38" spans="1:4" ht="15" thickBot="1">
      <c r="A38" s="104"/>
      <c r="B38" s="105"/>
      <c r="C38" s="106"/>
      <c r="D38" s="107" t="s">
        <v>223</v>
      </c>
    </row>
    <row r="39" spans="1:4" ht="14.25">
      <c r="A39" s="108"/>
      <c r="B39" s="109"/>
      <c r="C39" s="109"/>
      <c r="D39" s="109"/>
    </row>
    <row r="40" spans="1:4" ht="14.25">
      <c r="A40" s="110" t="s">
        <v>229</v>
      </c>
      <c r="B40" s="111">
        <f>SUM(B41:B42)</f>
        <v>0</v>
      </c>
      <c r="C40" s="111">
        <f>SUM(C41:C42)</f>
        <v>0</v>
      </c>
      <c r="D40" s="111">
        <f>SUM(D41:D42)</f>
        <v>0</v>
      </c>
    </row>
    <row r="41" spans="1:4" ht="14.25">
      <c r="A41" s="112" t="s">
        <v>230</v>
      </c>
      <c r="B41" s="109"/>
      <c r="C41" s="113"/>
      <c r="D41" s="113"/>
    </row>
    <row r="42" spans="1:4" ht="14.25">
      <c r="A42" s="112" t="s">
        <v>231</v>
      </c>
      <c r="B42" s="109"/>
      <c r="C42" s="113"/>
      <c r="D42" s="113"/>
    </row>
    <row r="43" spans="1:4" ht="14.25">
      <c r="A43" s="110" t="s">
        <v>232</v>
      </c>
      <c r="B43" s="111">
        <f>SUM(B44:B45)</f>
        <v>0</v>
      </c>
      <c r="C43" s="111">
        <f>SUM(C44:C45)</f>
        <v>0</v>
      </c>
      <c r="D43" s="111">
        <f>SUM(D44:D45)</f>
        <v>0</v>
      </c>
    </row>
    <row r="44" spans="1:4" ht="14.25">
      <c r="A44" s="112" t="s">
        <v>233</v>
      </c>
      <c r="B44" s="109"/>
      <c r="C44" s="113"/>
      <c r="D44" s="113"/>
    </row>
    <row r="45" spans="1:4" ht="14.25">
      <c r="A45" s="112" t="s">
        <v>234</v>
      </c>
      <c r="B45" s="109"/>
      <c r="C45" s="113"/>
      <c r="D45" s="113"/>
    </row>
    <row r="46" spans="1:4" ht="14.25">
      <c r="A46" s="110"/>
      <c r="B46" s="109"/>
      <c r="C46" s="109"/>
      <c r="D46" s="109"/>
    </row>
    <row r="47" spans="1:4" ht="14.25">
      <c r="A47" s="110" t="s">
        <v>235</v>
      </c>
      <c r="B47" s="111">
        <f>B40-B43</f>
        <v>0</v>
      </c>
      <c r="C47" s="110">
        <f>C40-C43</f>
        <v>0</v>
      </c>
      <c r="D47" s="110">
        <f>D40-D43</f>
        <v>0</v>
      </c>
    </row>
    <row r="48" spans="1:4" ht="15" thickBot="1">
      <c r="A48" s="114"/>
      <c r="B48" s="115"/>
      <c r="C48" s="114"/>
      <c r="D48" s="114"/>
    </row>
    <row r="49" spans="1:4" ht="15" thickBot="1">
      <c r="A49" s="99"/>
      <c r="B49" s="99"/>
      <c r="C49" s="99"/>
      <c r="D49" s="99"/>
    </row>
    <row r="50" spans="1:4" ht="14.25">
      <c r="A50" s="100" t="s">
        <v>221</v>
      </c>
      <c r="B50" s="103" t="s">
        <v>203</v>
      </c>
      <c r="C50" s="102" t="s">
        <v>204</v>
      </c>
      <c r="D50" s="103" t="s">
        <v>205</v>
      </c>
    </row>
    <row r="51" spans="1:4" ht="15" thickBot="1">
      <c r="A51" s="104"/>
      <c r="B51" s="107" t="s">
        <v>222</v>
      </c>
      <c r="C51" s="106"/>
      <c r="D51" s="107" t="s">
        <v>223</v>
      </c>
    </row>
    <row r="52" spans="1:4" ht="14.25">
      <c r="A52" s="108"/>
      <c r="B52" s="109"/>
      <c r="C52" s="109"/>
      <c r="D52" s="109"/>
    </row>
    <row r="53" spans="1:4" ht="14.25">
      <c r="A53" s="113" t="s">
        <v>236</v>
      </c>
      <c r="B53" s="109">
        <f>B9</f>
        <v>17443056</v>
      </c>
      <c r="C53" s="113">
        <f>C9</f>
        <v>13012238.42</v>
      </c>
      <c r="D53" s="113">
        <f>D9</f>
        <v>13012238.42</v>
      </c>
    </row>
    <row r="54" spans="1:4" ht="14.25">
      <c r="A54" s="113"/>
      <c r="B54" s="109"/>
      <c r="C54" s="113"/>
      <c r="D54" s="113"/>
    </row>
    <row r="55" spans="1:4" ht="138">
      <c r="A55" s="116" t="s">
        <v>237</v>
      </c>
      <c r="B55" s="109">
        <f>B41-B44</f>
        <v>0</v>
      </c>
      <c r="C55" s="113">
        <f>C41-C44</f>
        <v>0</v>
      </c>
      <c r="D55" s="113">
        <f>D41-D44</f>
        <v>0</v>
      </c>
    </row>
    <row r="56" spans="1:4" ht="14.25">
      <c r="A56" s="112" t="s">
        <v>230</v>
      </c>
      <c r="B56" s="109">
        <f>B41</f>
        <v>0</v>
      </c>
      <c r="C56" s="113">
        <f>C41</f>
        <v>0</v>
      </c>
      <c r="D56" s="113">
        <f>D41</f>
        <v>0</v>
      </c>
    </row>
    <row r="57" spans="1:4" ht="14.25">
      <c r="A57" s="112" t="s">
        <v>233</v>
      </c>
      <c r="B57" s="109">
        <f>B44</f>
        <v>0</v>
      </c>
      <c r="C57" s="113">
        <f>C44</f>
        <v>0</v>
      </c>
      <c r="D57" s="113">
        <f>D44</f>
        <v>0</v>
      </c>
    </row>
    <row r="58" spans="1:4" ht="14.25">
      <c r="A58" s="117"/>
      <c r="B58" s="109"/>
      <c r="C58" s="113"/>
      <c r="D58" s="113"/>
    </row>
    <row r="59" spans="1:4" ht="14.25">
      <c r="A59" s="117" t="s">
        <v>213</v>
      </c>
      <c r="B59" s="109">
        <f>B14</f>
        <v>17443056</v>
      </c>
      <c r="C59" s="109">
        <f>C14</f>
        <v>10673738.71</v>
      </c>
      <c r="D59" s="109">
        <f>D14</f>
        <v>10645833.71</v>
      </c>
    </row>
    <row r="60" spans="1:4" ht="14.25">
      <c r="A60" s="117"/>
      <c r="B60" s="109"/>
      <c r="C60" s="109"/>
      <c r="D60" s="109"/>
    </row>
    <row r="61" spans="1:4" ht="14.25">
      <c r="A61" s="117" t="s">
        <v>216</v>
      </c>
      <c r="B61" s="118"/>
      <c r="C61" s="109">
        <f>C18</f>
        <v>0</v>
      </c>
      <c r="D61" s="109">
        <f>D18</f>
        <v>0</v>
      </c>
    </row>
    <row r="62" spans="1:4" ht="14.25">
      <c r="A62" s="117"/>
      <c r="B62" s="109"/>
      <c r="C62" s="109"/>
      <c r="D62" s="109"/>
    </row>
    <row r="63" spans="1:4" ht="14.25">
      <c r="A63" s="119" t="s">
        <v>238</v>
      </c>
      <c r="B63" s="111">
        <f>B53+B55-B59+B61</f>
        <v>0</v>
      </c>
      <c r="C63" s="110">
        <f>C53+C55-C59+C61</f>
        <v>2338499.709999999</v>
      </c>
      <c r="D63" s="110">
        <f>D53+D55-D59+D61</f>
        <v>2366404.709999999</v>
      </c>
    </row>
    <row r="64" spans="1:4" ht="14.25">
      <c r="A64" s="119"/>
      <c r="B64" s="111"/>
      <c r="C64" s="110"/>
      <c r="D64" s="110"/>
    </row>
    <row r="65" spans="1:4" ht="123.75">
      <c r="A65" s="120" t="s">
        <v>239</v>
      </c>
      <c r="B65" s="111">
        <f>B63-B55</f>
        <v>0</v>
      </c>
      <c r="C65" s="110">
        <f>C63-C55</f>
        <v>2338499.709999999</v>
      </c>
      <c r="D65" s="110">
        <f>D63-D55</f>
        <v>2366404.709999999</v>
      </c>
    </row>
    <row r="66" spans="1:4" ht="15" thickBot="1">
      <c r="A66" s="114"/>
      <c r="B66" s="115"/>
      <c r="C66" s="114"/>
      <c r="D66" s="114"/>
    </row>
    <row r="67" spans="1:4" ht="15" thickBot="1">
      <c r="A67" s="99"/>
      <c r="B67" s="99"/>
      <c r="C67" s="99"/>
      <c r="D67" s="99"/>
    </row>
    <row r="68" spans="1:4" ht="14.25">
      <c r="A68" s="100" t="s">
        <v>221</v>
      </c>
      <c r="B68" s="101" t="s">
        <v>228</v>
      </c>
      <c r="C68" s="102" t="s">
        <v>204</v>
      </c>
      <c r="D68" s="103" t="s">
        <v>205</v>
      </c>
    </row>
    <row r="69" spans="1:4" ht="15" thickBot="1">
      <c r="A69" s="104"/>
      <c r="B69" s="105"/>
      <c r="C69" s="106"/>
      <c r="D69" s="107" t="s">
        <v>223</v>
      </c>
    </row>
    <row r="70" spans="1:4" ht="14.25">
      <c r="A70" s="108"/>
      <c r="B70" s="109"/>
      <c r="C70" s="109"/>
      <c r="D70" s="109"/>
    </row>
    <row r="71" spans="1:4" ht="14.25">
      <c r="A71" s="113" t="s">
        <v>210</v>
      </c>
      <c r="B71" s="109">
        <f>B10</f>
        <v>92791231</v>
      </c>
      <c r="C71" s="113">
        <f>C10</f>
        <v>42895748</v>
      </c>
      <c r="D71" s="113">
        <f>D10</f>
        <v>42895748</v>
      </c>
    </row>
    <row r="72" spans="1:4" ht="14.25">
      <c r="A72" s="113"/>
      <c r="B72" s="109"/>
      <c r="C72" s="113"/>
      <c r="D72" s="113"/>
    </row>
    <row r="73" spans="1:4" ht="138">
      <c r="A73" s="121" t="s">
        <v>240</v>
      </c>
      <c r="B73" s="109">
        <f>B74-B75</f>
        <v>0</v>
      </c>
      <c r="C73" s="113">
        <f>C74-C75</f>
        <v>0</v>
      </c>
      <c r="D73" s="113">
        <f>D74-D75</f>
        <v>0</v>
      </c>
    </row>
    <row r="74" spans="1:4" ht="14.25">
      <c r="A74" s="112" t="s">
        <v>231</v>
      </c>
      <c r="B74" s="109">
        <f>B42</f>
        <v>0</v>
      </c>
      <c r="C74" s="113">
        <f>C42</f>
        <v>0</v>
      </c>
      <c r="D74" s="113">
        <f>D42</f>
        <v>0</v>
      </c>
    </row>
    <row r="75" spans="1:4" ht="14.25">
      <c r="A75" s="112" t="s">
        <v>234</v>
      </c>
      <c r="B75" s="109">
        <f>B45</f>
        <v>0</v>
      </c>
      <c r="C75" s="113">
        <f>C45</f>
        <v>0</v>
      </c>
      <c r="D75" s="113">
        <f>D45</f>
        <v>0</v>
      </c>
    </row>
    <row r="76" spans="1:4" ht="14.25">
      <c r="A76" s="117"/>
      <c r="B76" s="109"/>
      <c r="C76" s="113"/>
      <c r="D76" s="113"/>
    </row>
    <row r="77" spans="1:4" ht="14.25">
      <c r="A77" s="117" t="s">
        <v>241</v>
      </c>
      <c r="B77" s="109">
        <f>B15</f>
        <v>92791231</v>
      </c>
      <c r="C77" s="109">
        <f>C15</f>
        <v>32607980.72</v>
      </c>
      <c r="D77" s="109">
        <f>D15</f>
        <v>32164006.74</v>
      </c>
    </row>
    <row r="78" spans="1:4" ht="14.25">
      <c r="A78" s="117"/>
      <c r="B78" s="109"/>
      <c r="C78" s="109"/>
      <c r="D78" s="109"/>
    </row>
    <row r="79" spans="1:4" ht="14.25">
      <c r="A79" s="117" t="s">
        <v>217</v>
      </c>
      <c r="B79" s="118"/>
      <c r="C79" s="109">
        <f>C19</f>
        <v>0</v>
      </c>
      <c r="D79" s="109">
        <f>D19</f>
        <v>0</v>
      </c>
    </row>
    <row r="80" spans="1:4" ht="14.25">
      <c r="A80" s="117"/>
      <c r="B80" s="109"/>
      <c r="C80" s="109"/>
      <c r="D80" s="109"/>
    </row>
    <row r="81" spans="1:4" ht="14.25">
      <c r="A81" s="119" t="s">
        <v>242</v>
      </c>
      <c r="B81" s="111">
        <f>B71+B73-B77+B79</f>
        <v>0</v>
      </c>
      <c r="C81" s="110">
        <f>C71+C73-C77+C79</f>
        <v>10287767.280000001</v>
      </c>
      <c r="D81" s="110">
        <f>D71+D73-D77+D79</f>
        <v>10731741.260000002</v>
      </c>
    </row>
    <row r="82" spans="1:4" ht="14.25">
      <c r="A82" s="119"/>
      <c r="B82" s="111"/>
      <c r="C82" s="110"/>
      <c r="D82" s="110"/>
    </row>
    <row r="83" spans="1:4" ht="138">
      <c r="A83" s="120" t="s">
        <v>243</v>
      </c>
      <c r="B83" s="111">
        <f>B81-B73</f>
        <v>0</v>
      </c>
      <c r="C83" s="110">
        <f>C81-C73</f>
        <v>10287767.280000001</v>
      </c>
      <c r="D83" s="110">
        <f>D81-D73</f>
        <v>10731741.260000002</v>
      </c>
    </row>
    <row r="84" spans="1:4" ht="15" thickBot="1">
      <c r="A84" s="114"/>
      <c r="B84" s="115"/>
      <c r="C84" s="114"/>
      <c r="D84" s="114"/>
    </row>
    <row r="85" spans="1:4" ht="14.25">
      <c r="A85" s="1"/>
      <c r="B85" s="1"/>
      <c r="C85" s="1"/>
      <c r="D85" s="1"/>
    </row>
  </sheetData>
  <sheetProtection/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F21" sqref="F21"/>
    </sheetView>
  </sheetViews>
  <sheetFormatPr defaultColWidth="11.421875" defaultRowHeight="15"/>
  <sheetData>
    <row r="1" spans="1:7" ht="14.25">
      <c r="A1" s="23" t="s">
        <v>120</v>
      </c>
      <c r="B1" s="24"/>
      <c r="C1" s="24"/>
      <c r="D1" s="24"/>
      <c r="E1" s="24"/>
      <c r="F1" s="24"/>
      <c r="G1" s="25"/>
    </row>
    <row r="2" spans="1:7" ht="14.25">
      <c r="A2" s="74" t="s">
        <v>244</v>
      </c>
      <c r="B2" s="75"/>
      <c r="C2" s="75"/>
      <c r="D2" s="75"/>
      <c r="E2" s="75"/>
      <c r="F2" s="75"/>
      <c r="G2" s="76"/>
    </row>
    <row r="3" spans="1:7" ht="14.25">
      <c r="A3" s="74" t="s">
        <v>125</v>
      </c>
      <c r="B3" s="75"/>
      <c r="C3" s="75"/>
      <c r="D3" s="75"/>
      <c r="E3" s="75"/>
      <c r="F3" s="75"/>
      <c r="G3" s="76"/>
    </row>
    <row r="4" spans="1:7" ht="15" thickBot="1">
      <c r="A4" s="77" t="s">
        <v>1</v>
      </c>
      <c r="B4" s="78"/>
      <c r="C4" s="78"/>
      <c r="D4" s="78"/>
      <c r="E4" s="78"/>
      <c r="F4" s="78"/>
      <c r="G4" s="79"/>
    </row>
    <row r="5" spans="1:7" ht="15" thickBot="1">
      <c r="A5" s="20"/>
      <c r="B5" s="122" t="s">
        <v>245</v>
      </c>
      <c r="C5" s="123"/>
      <c r="D5" s="123"/>
      <c r="E5" s="123"/>
      <c r="F5" s="124"/>
      <c r="G5" s="125" t="s">
        <v>246</v>
      </c>
    </row>
    <row r="6" spans="1:7" ht="14.25">
      <c r="A6" s="126" t="s">
        <v>221</v>
      </c>
      <c r="B6" s="125" t="s">
        <v>247</v>
      </c>
      <c r="C6" s="82" t="s">
        <v>248</v>
      </c>
      <c r="D6" s="125" t="s">
        <v>249</v>
      </c>
      <c r="E6" s="125" t="s">
        <v>204</v>
      </c>
      <c r="F6" s="125" t="s">
        <v>250</v>
      </c>
      <c r="G6" s="127"/>
    </row>
    <row r="7" spans="1:7" ht="15" thickBot="1">
      <c r="A7" s="128" t="s">
        <v>134</v>
      </c>
      <c r="B7" s="129"/>
      <c r="C7" s="84"/>
      <c r="D7" s="129"/>
      <c r="E7" s="129"/>
      <c r="F7" s="129"/>
      <c r="G7" s="129"/>
    </row>
    <row r="8" spans="1:7" ht="14.25">
      <c r="A8" s="110" t="s">
        <v>251</v>
      </c>
      <c r="B8" s="130"/>
      <c r="C8" s="131"/>
      <c r="D8" s="130"/>
      <c r="E8" s="131"/>
      <c r="F8" s="131"/>
      <c r="G8" s="130"/>
    </row>
    <row r="9" spans="1:7" ht="14.25">
      <c r="A9" s="117" t="s">
        <v>252</v>
      </c>
      <c r="B9" s="130"/>
      <c r="C9" s="131"/>
      <c r="D9" s="130">
        <f>B9+C9</f>
        <v>0</v>
      </c>
      <c r="E9" s="131"/>
      <c r="F9" s="131"/>
      <c r="G9" s="130">
        <f>F9-B9</f>
        <v>0</v>
      </c>
    </row>
    <row r="10" spans="1:7" ht="14.25">
      <c r="A10" s="117" t="s">
        <v>253</v>
      </c>
      <c r="B10" s="130"/>
      <c r="C10" s="131"/>
      <c r="D10" s="130">
        <f aca="true" t="shared" si="0" ref="D10:D39">B10+C10</f>
        <v>0</v>
      </c>
      <c r="E10" s="131"/>
      <c r="F10" s="131"/>
      <c r="G10" s="130">
        <f aca="true" t="shared" si="1" ref="G10:G15">F10-B10</f>
        <v>0</v>
      </c>
    </row>
    <row r="11" spans="1:7" ht="14.25">
      <c r="A11" s="117" t="s">
        <v>254</v>
      </c>
      <c r="B11" s="130"/>
      <c r="C11" s="131"/>
      <c r="D11" s="130">
        <f t="shared" si="0"/>
        <v>0</v>
      </c>
      <c r="E11" s="131"/>
      <c r="F11" s="131"/>
      <c r="G11" s="130">
        <f t="shared" si="1"/>
        <v>0</v>
      </c>
    </row>
    <row r="12" spans="1:7" ht="14.25">
      <c r="A12" s="117" t="s">
        <v>255</v>
      </c>
      <c r="B12" s="130"/>
      <c r="C12" s="131"/>
      <c r="D12" s="130">
        <f t="shared" si="0"/>
        <v>0</v>
      </c>
      <c r="E12" s="131"/>
      <c r="F12" s="131"/>
      <c r="G12" s="130">
        <f t="shared" si="1"/>
        <v>0</v>
      </c>
    </row>
    <row r="13" spans="1:7" ht="14.25">
      <c r="A13" s="117" t="s">
        <v>256</v>
      </c>
      <c r="B13" s="130">
        <v>0</v>
      </c>
      <c r="C13" s="131">
        <v>0</v>
      </c>
      <c r="D13" s="130">
        <f t="shared" si="0"/>
        <v>0</v>
      </c>
      <c r="E13" s="131">
        <v>2028.29</v>
      </c>
      <c r="F13" s="131">
        <v>2028.29</v>
      </c>
      <c r="G13" s="130">
        <f t="shared" si="1"/>
        <v>2028.29</v>
      </c>
    </row>
    <row r="14" spans="1:7" ht="14.25">
      <c r="A14" s="117" t="s">
        <v>257</v>
      </c>
      <c r="B14" s="130"/>
      <c r="C14" s="131"/>
      <c r="D14" s="130">
        <f t="shared" si="0"/>
        <v>0</v>
      </c>
      <c r="E14" s="131"/>
      <c r="F14" s="131"/>
      <c r="G14" s="130">
        <f t="shared" si="1"/>
        <v>0</v>
      </c>
    </row>
    <row r="15" spans="1:7" ht="14.25">
      <c r="A15" s="117" t="s">
        <v>258</v>
      </c>
      <c r="B15" s="130">
        <v>0</v>
      </c>
      <c r="C15" s="131">
        <v>0</v>
      </c>
      <c r="D15" s="130">
        <f t="shared" si="0"/>
        <v>0</v>
      </c>
      <c r="E15" s="131">
        <v>112035.13</v>
      </c>
      <c r="F15" s="131">
        <v>112035.13</v>
      </c>
      <c r="G15" s="130">
        <f t="shared" si="1"/>
        <v>112035.13</v>
      </c>
    </row>
    <row r="16" spans="1:7" ht="96">
      <c r="A16" s="121" t="s">
        <v>259</v>
      </c>
      <c r="B16" s="130">
        <f aca="true" t="shared" si="2" ref="B16:G16">SUM(B17:B27)</f>
        <v>0</v>
      </c>
      <c r="C16" s="132">
        <f t="shared" si="2"/>
        <v>0</v>
      </c>
      <c r="D16" s="132">
        <f t="shared" si="2"/>
        <v>0</v>
      </c>
      <c r="E16" s="132">
        <f t="shared" si="2"/>
        <v>0</v>
      </c>
      <c r="F16" s="132">
        <f t="shared" si="2"/>
        <v>0</v>
      </c>
      <c r="G16" s="132">
        <f t="shared" si="2"/>
        <v>0</v>
      </c>
    </row>
    <row r="17" spans="1:7" ht="14.25">
      <c r="A17" s="133" t="s">
        <v>260</v>
      </c>
      <c r="B17" s="130"/>
      <c r="C17" s="131"/>
      <c r="D17" s="130">
        <f t="shared" si="0"/>
        <v>0</v>
      </c>
      <c r="E17" s="131"/>
      <c r="F17" s="131"/>
      <c r="G17" s="130">
        <f>F17-B17</f>
        <v>0</v>
      </c>
    </row>
    <row r="18" spans="1:7" ht="14.25">
      <c r="A18" s="133" t="s">
        <v>261</v>
      </c>
      <c r="B18" s="130"/>
      <c r="C18" s="131"/>
      <c r="D18" s="130">
        <f t="shared" si="0"/>
        <v>0</v>
      </c>
      <c r="E18" s="131"/>
      <c r="F18" s="131"/>
      <c r="G18" s="130">
        <f aca="true" t="shared" si="3" ref="G18:G39">F18-B18</f>
        <v>0</v>
      </c>
    </row>
    <row r="19" spans="1:7" ht="14.25">
      <c r="A19" s="133" t="s">
        <v>262</v>
      </c>
      <c r="B19" s="130"/>
      <c r="C19" s="131"/>
      <c r="D19" s="130">
        <f t="shared" si="0"/>
        <v>0</v>
      </c>
      <c r="E19" s="131"/>
      <c r="F19" s="131"/>
      <c r="G19" s="130">
        <f t="shared" si="3"/>
        <v>0</v>
      </c>
    </row>
    <row r="20" spans="1:7" ht="14.25">
      <c r="A20" s="133" t="s">
        <v>263</v>
      </c>
      <c r="B20" s="130"/>
      <c r="C20" s="131"/>
      <c r="D20" s="130">
        <f t="shared" si="0"/>
        <v>0</v>
      </c>
      <c r="E20" s="131"/>
      <c r="F20" s="131"/>
      <c r="G20" s="130">
        <f t="shared" si="3"/>
        <v>0</v>
      </c>
    </row>
    <row r="21" spans="1:7" ht="14.25">
      <c r="A21" s="133" t="s">
        <v>264</v>
      </c>
      <c r="B21" s="130"/>
      <c r="C21" s="131"/>
      <c r="D21" s="130">
        <f t="shared" si="0"/>
        <v>0</v>
      </c>
      <c r="E21" s="131"/>
      <c r="F21" s="131"/>
      <c r="G21" s="130">
        <f t="shared" si="3"/>
        <v>0</v>
      </c>
    </row>
    <row r="22" spans="1:7" ht="96">
      <c r="A22" s="134" t="s">
        <v>265</v>
      </c>
      <c r="B22" s="130"/>
      <c r="C22" s="131"/>
      <c r="D22" s="130">
        <f t="shared" si="0"/>
        <v>0</v>
      </c>
      <c r="E22" s="131"/>
      <c r="F22" s="131"/>
      <c r="G22" s="130">
        <f t="shared" si="3"/>
        <v>0</v>
      </c>
    </row>
    <row r="23" spans="1:7" ht="110.25">
      <c r="A23" s="134" t="s">
        <v>266</v>
      </c>
      <c r="B23" s="130"/>
      <c r="C23" s="131"/>
      <c r="D23" s="130">
        <f t="shared" si="0"/>
        <v>0</v>
      </c>
      <c r="E23" s="131"/>
      <c r="F23" s="131"/>
      <c r="G23" s="130">
        <f t="shared" si="3"/>
        <v>0</v>
      </c>
    </row>
    <row r="24" spans="1:7" ht="14.25">
      <c r="A24" s="133" t="s">
        <v>267</v>
      </c>
      <c r="B24" s="130"/>
      <c r="C24" s="131"/>
      <c r="D24" s="130">
        <f t="shared" si="0"/>
        <v>0</v>
      </c>
      <c r="E24" s="131"/>
      <c r="F24" s="131"/>
      <c r="G24" s="130">
        <f t="shared" si="3"/>
        <v>0</v>
      </c>
    </row>
    <row r="25" spans="1:7" ht="14.25">
      <c r="A25" s="133" t="s">
        <v>268</v>
      </c>
      <c r="B25" s="130"/>
      <c r="C25" s="131"/>
      <c r="D25" s="130">
        <f t="shared" si="0"/>
        <v>0</v>
      </c>
      <c r="E25" s="131"/>
      <c r="F25" s="131"/>
      <c r="G25" s="130">
        <f t="shared" si="3"/>
        <v>0</v>
      </c>
    </row>
    <row r="26" spans="1:7" ht="14.25">
      <c r="A26" s="133" t="s">
        <v>269</v>
      </c>
      <c r="B26" s="130"/>
      <c r="C26" s="131"/>
      <c r="D26" s="130">
        <f t="shared" si="0"/>
        <v>0</v>
      </c>
      <c r="E26" s="131"/>
      <c r="F26" s="131"/>
      <c r="G26" s="130">
        <f t="shared" si="3"/>
        <v>0</v>
      </c>
    </row>
    <row r="27" spans="1:7" ht="151.5">
      <c r="A27" s="134" t="s">
        <v>270</v>
      </c>
      <c r="B27" s="130"/>
      <c r="C27" s="131"/>
      <c r="D27" s="130">
        <f t="shared" si="0"/>
        <v>0</v>
      </c>
      <c r="E27" s="131"/>
      <c r="F27" s="131"/>
      <c r="G27" s="130">
        <f t="shared" si="3"/>
        <v>0</v>
      </c>
    </row>
    <row r="28" spans="1:7" ht="96">
      <c r="A28" s="121" t="s">
        <v>271</v>
      </c>
      <c r="B28" s="130">
        <f aca="true" t="shared" si="4" ref="B28:G28">SUM(B29:B33)</f>
        <v>0</v>
      </c>
      <c r="C28" s="130">
        <f t="shared" si="4"/>
        <v>0</v>
      </c>
      <c r="D28" s="130">
        <f t="shared" si="4"/>
        <v>0</v>
      </c>
      <c r="E28" s="130">
        <f t="shared" si="4"/>
        <v>0</v>
      </c>
      <c r="F28" s="130">
        <f t="shared" si="4"/>
        <v>0</v>
      </c>
      <c r="G28" s="130">
        <f t="shared" si="4"/>
        <v>0</v>
      </c>
    </row>
    <row r="29" spans="1:7" ht="14.25">
      <c r="A29" s="133" t="s">
        <v>272</v>
      </c>
      <c r="B29" s="130"/>
      <c r="C29" s="131"/>
      <c r="D29" s="130">
        <f t="shared" si="0"/>
        <v>0</v>
      </c>
      <c r="E29" s="131"/>
      <c r="F29" s="131"/>
      <c r="G29" s="130">
        <f t="shared" si="3"/>
        <v>0</v>
      </c>
    </row>
    <row r="30" spans="1:7" ht="14.25">
      <c r="A30" s="133" t="s">
        <v>273</v>
      </c>
      <c r="B30" s="130"/>
      <c r="C30" s="131"/>
      <c r="D30" s="130">
        <f t="shared" si="0"/>
        <v>0</v>
      </c>
      <c r="E30" s="131"/>
      <c r="F30" s="131"/>
      <c r="G30" s="130">
        <f t="shared" si="3"/>
        <v>0</v>
      </c>
    </row>
    <row r="31" spans="1:7" ht="14.25">
      <c r="A31" s="133" t="s">
        <v>274</v>
      </c>
      <c r="B31" s="130"/>
      <c r="C31" s="131"/>
      <c r="D31" s="130">
        <f t="shared" si="0"/>
        <v>0</v>
      </c>
      <c r="E31" s="131"/>
      <c r="F31" s="131"/>
      <c r="G31" s="130">
        <f t="shared" si="3"/>
        <v>0</v>
      </c>
    </row>
    <row r="32" spans="1:7" ht="96">
      <c r="A32" s="134" t="s">
        <v>275</v>
      </c>
      <c r="B32" s="130"/>
      <c r="C32" s="131"/>
      <c r="D32" s="130">
        <f t="shared" si="0"/>
        <v>0</v>
      </c>
      <c r="E32" s="131"/>
      <c r="F32" s="131"/>
      <c r="G32" s="130">
        <f t="shared" si="3"/>
        <v>0</v>
      </c>
    </row>
    <row r="33" spans="1:7" ht="14.25">
      <c r="A33" s="133" t="s">
        <v>276</v>
      </c>
      <c r="B33" s="130"/>
      <c r="C33" s="131"/>
      <c r="D33" s="130">
        <f t="shared" si="0"/>
        <v>0</v>
      </c>
      <c r="E33" s="131"/>
      <c r="F33" s="131"/>
      <c r="G33" s="130">
        <f t="shared" si="3"/>
        <v>0</v>
      </c>
    </row>
    <row r="34" spans="1:7" ht="14.25">
      <c r="A34" s="117" t="s">
        <v>277</v>
      </c>
      <c r="B34" s="130">
        <v>17443056</v>
      </c>
      <c r="C34" s="131">
        <v>0</v>
      </c>
      <c r="D34" s="130">
        <f t="shared" si="0"/>
        <v>17443056</v>
      </c>
      <c r="E34" s="131">
        <v>12898175</v>
      </c>
      <c r="F34" s="131">
        <v>12898175</v>
      </c>
      <c r="G34" s="130">
        <f t="shared" si="3"/>
        <v>-4544881</v>
      </c>
    </row>
    <row r="35" spans="1:7" ht="14.25">
      <c r="A35" s="117" t="s">
        <v>278</v>
      </c>
      <c r="B35" s="130">
        <f aca="true" t="shared" si="5" ref="B35:G35">B36</f>
        <v>0</v>
      </c>
      <c r="C35" s="130">
        <f t="shared" si="5"/>
        <v>0</v>
      </c>
      <c r="D35" s="130">
        <f t="shared" si="5"/>
        <v>0</v>
      </c>
      <c r="E35" s="130">
        <f t="shared" si="5"/>
        <v>0</v>
      </c>
      <c r="F35" s="130">
        <f t="shared" si="5"/>
        <v>0</v>
      </c>
      <c r="G35" s="130">
        <f t="shared" si="5"/>
        <v>0</v>
      </c>
    </row>
    <row r="36" spans="1:7" ht="14.25">
      <c r="A36" s="133" t="s">
        <v>279</v>
      </c>
      <c r="B36" s="130"/>
      <c r="C36" s="131"/>
      <c r="D36" s="130">
        <f t="shared" si="0"/>
        <v>0</v>
      </c>
      <c r="E36" s="131"/>
      <c r="F36" s="131"/>
      <c r="G36" s="130">
        <f t="shared" si="3"/>
        <v>0</v>
      </c>
    </row>
    <row r="37" spans="1:7" ht="14.25">
      <c r="A37" s="117" t="s">
        <v>280</v>
      </c>
      <c r="B37" s="130">
        <f aca="true" t="shared" si="6" ref="B37:G37">B38+B39</f>
        <v>0</v>
      </c>
      <c r="C37" s="130">
        <f t="shared" si="6"/>
        <v>0</v>
      </c>
      <c r="D37" s="130">
        <f t="shared" si="6"/>
        <v>0</v>
      </c>
      <c r="E37" s="130">
        <f t="shared" si="6"/>
        <v>0</v>
      </c>
      <c r="F37" s="130">
        <f t="shared" si="6"/>
        <v>0</v>
      </c>
      <c r="G37" s="130">
        <f t="shared" si="6"/>
        <v>0</v>
      </c>
    </row>
    <row r="38" spans="1:7" ht="14.25">
      <c r="A38" s="133" t="s">
        <v>281</v>
      </c>
      <c r="B38" s="130"/>
      <c r="C38" s="131"/>
      <c r="D38" s="130">
        <f t="shared" si="0"/>
        <v>0</v>
      </c>
      <c r="E38" s="131"/>
      <c r="F38" s="131"/>
      <c r="G38" s="130">
        <f t="shared" si="3"/>
        <v>0</v>
      </c>
    </row>
    <row r="39" spans="1:7" ht="14.25">
      <c r="A39" s="133" t="s">
        <v>282</v>
      </c>
      <c r="B39" s="130"/>
      <c r="C39" s="131"/>
      <c r="D39" s="130">
        <f t="shared" si="0"/>
        <v>0</v>
      </c>
      <c r="E39" s="131"/>
      <c r="F39" s="131"/>
      <c r="G39" s="130">
        <f t="shared" si="3"/>
        <v>0</v>
      </c>
    </row>
    <row r="40" spans="1:7" ht="14.25">
      <c r="A40" s="135"/>
      <c r="B40" s="130"/>
      <c r="C40" s="131"/>
      <c r="D40" s="130"/>
      <c r="E40" s="131"/>
      <c r="F40" s="131"/>
      <c r="G40" s="130"/>
    </row>
    <row r="41" spans="1:7" ht="96">
      <c r="A41" s="85" t="s">
        <v>283</v>
      </c>
      <c r="B41" s="136">
        <f aca="true" t="shared" si="7" ref="B41:G41">B9+B10+B11+B12+B13+B14+B15+B16+B28+B34+B35+B37</f>
        <v>17443056</v>
      </c>
      <c r="C41" s="137">
        <f t="shared" si="7"/>
        <v>0</v>
      </c>
      <c r="D41" s="137">
        <f t="shared" si="7"/>
        <v>17443056</v>
      </c>
      <c r="E41" s="137">
        <f t="shared" si="7"/>
        <v>13012238.42</v>
      </c>
      <c r="F41" s="137">
        <f t="shared" si="7"/>
        <v>13012238.42</v>
      </c>
      <c r="G41" s="137">
        <f t="shared" si="7"/>
        <v>-4430817.58</v>
      </c>
    </row>
    <row r="42" spans="1:7" ht="14.25">
      <c r="A42" s="113"/>
      <c r="B42" s="130"/>
      <c r="C42" s="113"/>
      <c r="D42" s="138"/>
      <c r="E42" s="113"/>
      <c r="F42" s="113"/>
      <c r="G42" s="138"/>
    </row>
    <row r="43" spans="1:7" ht="69">
      <c r="A43" s="85" t="s">
        <v>284</v>
      </c>
      <c r="B43" s="139"/>
      <c r="C43" s="140"/>
      <c r="D43" s="139"/>
      <c r="E43" s="140"/>
      <c r="F43" s="140"/>
      <c r="G43" s="130"/>
    </row>
    <row r="44" spans="1:7" ht="14.25">
      <c r="A44" s="135"/>
      <c r="B44" s="130"/>
      <c r="C44" s="141"/>
      <c r="D44" s="130"/>
      <c r="E44" s="141"/>
      <c r="F44" s="141"/>
      <c r="G44" s="130"/>
    </row>
    <row r="45" spans="1:7" ht="14.25">
      <c r="A45" s="110" t="s">
        <v>285</v>
      </c>
      <c r="B45" s="130"/>
      <c r="C45" s="131"/>
      <c r="D45" s="130"/>
      <c r="E45" s="131"/>
      <c r="F45" s="131"/>
      <c r="G45" s="130"/>
    </row>
    <row r="46" spans="1:7" ht="14.25">
      <c r="A46" s="117" t="s">
        <v>286</v>
      </c>
      <c r="B46" s="130">
        <f aca="true" t="shared" si="8" ref="B46:G46">SUM(B47:B54)</f>
        <v>0</v>
      </c>
      <c r="C46" s="130">
        <f t="shared" si="8"/>
        <v>0</v>
      </c>
      <c r="D46" s="130">
        <f t="shared" si="8"/>
        <v>0</v>
      </c>
      <c r="E46" s="130">
        <f t="shared" si="8"/>
        <v>0</v>
      </c>
      <c r="F46" s="130">
        <f t="shared" si="8"/>
        <v>0</v>
      </c>
      <c r="G46" s="130">
        <f t="shared" si="8"/>
        <v>0</v>
      </c>
    </row>
    <row r="47" spans="1:7" ht="123.75">
      <c r="A47" s="134" t="s">
        <v>287</v>
      </c>
      <c r="B47" s="130"/>
      <c r="C47" s="131"/>
      <c r="D47" s="130">
        <f aca="true" t="shared" si="9" ref="D47:D64">B47+C47</f>
        <v>0</v>
      </c>
      <c r="E47" s="131"/>
      <c r="F47" s="131"/>
      <c r="G47" s="130">
        <f aca="true" t="shared" si="10" ref="G47:G64">F47-B47</f>
        <v>0</v>
      </c>
    </row>
    <row r="48" spans="1:7" ht="96">
      <c r="A48" s="134" t="s">
        <v>288</v>
      </c>
      <c r="B48" s="130"/>
      <c r="C48" s="131"/>
      <c r="D48" s="130">
        <f t="shared" si="9"/>
        <v>0</v>
      </c>
      <c r="E48" s="131"/>
      <c r="F48" s="131"/>
      <c r="G48" s="130">
        <f t="shared" si="10"/>
        <v>0</v>
      </c>
    </row>
    <row r="49" spans="1:7" ht="110.25">
      <c r="A49" s="134" t="s">
        <v>289</v>
      </c>
      <c r="B49" s="130"/>
      <c r="C49" s="131"/>
      <c r="D49" s="130">
        <f t="shared" si="9"/>
        <v>0</v>
      </c>
      <c r="E49" s="131"/>
      <c r="F49" s="131"/>
      <c r="G49" s="130">
        <f t="shared" si="10"/>
        <v>0</v>
      </c>
    </row>
    <row r="50" spans="1:7" ht="220.5">
      <c r="A50" s="134" t="s">
        <v>290</v>
      </c>
      <c r="B50" s="130"/>
      <c r="C50" s="131"/>
      <c r="D50" s="130">
        <f t="shared" si="9"/>
        <v>0</v>
      </c>
      <c r="E50" s="131"/>
      <c r="F50" s="131"/>
      <c r="G50" s="130">
        <f t="shared" si="10"/>
        <v>0</v>
      </c>
    </row>
    <row r="51" spans="1:7" ht="69">
      <c r="A51" s="134" t="s">
        <v>291</v>
      </c>
      <c r="B51" s="130"/>
      <c r="C51" s="131"/>
      <c r="D51" s="130">
        <f t="shared" si="9"/>
        <v>0</v>
      </c>
      <c r="E51" s="131"/>
      <c r="F51" s="131"/>
      <c r="G51" s="130">
        <f t="shared" si="10"/>
        <v>0</v>
      </c>
    </row>
    <row r="52" spans="1:7" ht="138">
      <c r="A52" s="134" t="s">
        <v>292</v>
      </c>
      <c r="B52" s="130"/>
      <c r="C52" s="131"/>
      <c r="D52" s="130">
        <f t="shared" si="9"/>
        <v>0</v>
      </c>
      <c r="E52" s="131"/>
      <c r="F52" s="131"/>
      <c r="G52" s="130">
        <f t="shared" si="10"/>
        <v>0</v>
      </c>
    </row>
    <row r="53" spans="1:7" ht="165">
      <c r="A53" s="134" t="s">
        <v>293</v>
      </c>
      <c r="B53" s="130"/>
      <c r="C53" s="131"/>
      <c r="D53" s="130">
        <f t="shared" si="9"/>
        <v>0</v>
      </c>
      <c r="E53" s="131"/>
      <c r="F53" s="131"/>
      <c r="G53" s="130">
        <f t="shared" si="10"/>
        <v>0</v>
      </c>
    </row>
    <row r="54" spans="1:7" ht="165">
      <c r="A54" s="134" t="s">
        <v>294</v>
      </c>
      <c r="B54" s="130"/>
      <c r="C54" s="131"/>
      <c r="D54" s="130">
        <f t="shared" si="9"/>
        <v>0</v>
      </c>
      <c r="E54" s="131"/>
      <c r="F54" s="131"/>
      <c r="G54" s="130">
        <f t="shared" si="10"/>
        <v>0</v>
      </c>
    </row>
    <row r="55" spans="1:7" ht="41.25">
      <c r="A55" s="121" t="s">
        <v>295</v>
      </c>
      <c r="B55" s="130">
        <f aca="true" t="shared" si="11" ref="B55:G55">SUM(B56:B59)</f>
        <v>0</v>
      </c>
      <c r="C55" s="130">
        <f t="shared" si="11"/>
        <v>0</v>
      </c>
      <c r="D55" s="130">
        <f t="shared" si="11"/>
        <v>0</v>
      </c>
      <c r="E55" s="130">
        <f t="shared" si="11"/>
        <v>0</v>
      </c>
      <c r="F55" s="130">
        <f t="shared" si="11"/>
        <v>0</v>
      </c>
      <c r="G55" s="130">
        <f t="shared" si="11"/>
        <v>0</v>
      </c>
    </row>
    <row r="56" spans="1:7" ht="82.5">
      <c r="A56" s="134" t="s">
        <v>296</v>
      </c>
      <c r="B56" s="130"/>
      <c r="C56" s="131"/>
      <c r="D56" s="130">
        <f t="shared" si="9"/>
        <v>0</v>
      </c>
      <c r="E56" s="131"/>
      <c r="F56" s="131"/>
      <c r="G56" s="130">
        <f t="shared" si="10"/>
        <v>0</v>
      </c>
    </row>
    <row r="57" spans="1:7" ht="69">
      <c r="A57" s="134" t="s">
        <v>297</v>
      </c>
      <c r="B57" s="130"/>
      <c r="C57" s="131"/>
      <c r="D57" s="130">
        <f t="shared" si="9"/>
        <v>0</v>
      </c>
      <c r="E57" s="131"/>
      <c r="F57" s="131"/>
      <c r="G57" s="130">
        <f t="shared" si="10"/>
        <v>0</v>
      </c>
    </row>
    <row r="58" spans="1:7" ht="69">
      <c r="A58" s="134" t="s">
        <v>298</v>
      </c>
      <c r="B58" s="130"/>
      <c r="C58" s="131"/>
      <c r="D58" s="130">
        <f t="shared" si="9"/>
        <v>0</v>
      </c>
      <c r="E58" s="131"/>
      <c r="F58" s="131"/>
      <c r="G58" s="130">
        <f t="shared" si="10"/>
        <v>0</v>
      </c>
    </row>
    <row r="59" spans="1:7" ht="54.75">
      <c r="A59" s="134" t="s">
        <v>299</v>
      </c>
      <c r="B59" s="130"/>
      <c r="C59" s="131"/>
      <c r="D59" s="130">
        <f t="shared" si="9"/>
        <v>0</v>
      </c>
      <c r="E59" s="131"/>
      <c r="F59" s="131"/>
      <c r="G59" s="130">
        <f t="shared" si="10"/>
        <v>0</v>
      </c>
    </row>
    <row r="60" spans="1:7" ht="54.75">
      <c r="A60" s="121" t="s">
        <v>300</v>
      </c>
      <c r="B60" s="130">
        <f aca="true" t="shared" si="12" ref="B60:G60">B61+B62</f>
        <v>0</v>
      </c>
      <c r="C60" s="130">
        <f t="shared" si="12"/>
        <v>0</v>
      </c>
      <c r="D60" s="130">
        <f t="shared" si="12"/>
        <v>0</v>
      </c>
      <c r="E60" s="130">
        <f t="shared" si="12"/>
        <v>0</v>
      </c>
      <c r="F60" s="130">
        <f t="shared" si="12"/>
        <v>0</v>
      </c>
      <c r="G60" s="130">
        <f t="shared" si="12"/>
        <v>0</v>
      </c>
    </row>
    <row r="61" spans="1:7" ht="179.25">
      <c r="A61" s="134" t="s">
        <v>301</v>
      </c>
      <c r="B61" s="130"/>
      <c r="C61" s="131"/>
      <c r="D61" s="130">
        <f t="shared" si="9"/>
        <v>0</v>
      </c>
      <c r="E61" s="131"/>
      <c r="F61" s="131"/>
      <c r="G61" s="130">
        <f t="shared" si="10"/>
        <v>0</v>
      </c>
    </row>
    <row r="62" spans="1:7" ht="41.25">
      <c r="A62" s="134" t="s">
        <v>302</v>
      </c>
      <c r="B62" s="130"/>
      <c r="C62" s="131"/>
      <c r="D62" s="130">
        <f t="shared" si="9"/>
        <v>0</v>
      </c>
      <c r="E62" s="131"/>
      <c r="F62" s="131"/>
      <c r="G62" s="130">
        <f t="shared" si="10"/>
        <v>0</v>
      </c>
    </row>
    <row r="63" spans="1:7" ht="138">
      <c r="A63" s="121" t="s">
        <v>303</v>
      </c>
      <c r="B63" s="130">
        <v>92791231</v>
      </c>
      <c r="C63" s="131">
        <v>0</v>
      </c>
      <c r="D63" s="130">
        <f t="shared" si="9"/>
        <v>92791231</v>
      </c>
      <c r="E63" s="131">
        <v>42895748</v>
      </c>
      <c r="F63" s="131">
        <v>42895748</v>
      </c>
      <c r="G63" s="130">
        <f t="shared" si="10"/>
        <v>-49895483</v>
      </c>
    </row>
    <row r="64" spans="1:7" ht="14.25">
      <c r="A64" s="142" t="s">
        <v>304</v>
      </c>
      <c r="B64" s="143"/>
      <c r="C64" s="144"/>
      <c r="D64" s="143">
        <f t="shared" si="9"/>
        <v>0</v>
      </c>
      <c r="E64" s="144"/>
      <c r="F64" s="144"/>
      <c r="G64" s="143">
        <f t="shared" si="10"/>
        <v>0</v>
      </c>
    </row>
    <row r="65" spans="1:7" ht="14.25">
      <c r="A65" s="135"/>
      <c r="B65" s="130"/>
      <c r="C65" s="141"/>
      <c r="D65" s="130"/>
      <c r="E65" s="141"/>
      <c r="F65" s="141"/>
      <c r="G65" s="130"/>
    </row>
    <row r="66" spans="1:7" ht="82.5">
      <c r="A66" s="85" t="s">
        <v>305</v>
      </c>
      <c r="B66" s="136">
        <f aca="true" t="shared" si="13" ref="B66:G66">B46+B55+B60+B63+B64</f>
        <v>92791231</v>
      </c>
      <c r="C66" s="136">
        <f t="shared" si="13"/>
        <v>0</v>
      </c>
      <c r="D66" s="136">
        <f t="shared" si="13"/>
        <v>92791231</v>
      </c>
      <c r="E66" s="136">
        <f t="shared" si="13"/>
        <v>42895748</v>
      </c>
      <c r="F66" s="136">
        <f t="shared" si="13"/>
        <v>42895748</v>
      </c>
      <c r="G66" s="136">
        <f t="shared" si="13"/>
        <v>-49895483</v>
      </c>
    </row>
    <row r="67" spans="1:7" ht="14.25">
      <c r="A67" s="145"/>
      <c r="B67" s="130"/>
      <c r="C67" s="141"/>
      <c r="D67" s="130"/>
      <c r="E67" s="141"/>
      <c r="F67" s="141"/>
      <c r="G67" s="130"/>
    </row>
    <row r="68" spans="1:7" ht="54.75">
      <c r="A68" s="85" t="s">
        <v>306</v>
      </c>
      <c r="B68" s="136">
        <f aca="true" t="shared" si="14" ref="B68:G68">B69</f>
        <v>0</v>
      </c>
      <c r="C68" s="136">
        <f t="shared" si="14"/>
        <v>0</v>
      </c>
      <c r="D68" s="136">
        <f t="shared" si="14"/>
        <v>0</v>
      </c>
      <c r="E68" s="136">
        <f t="shared" si="14"/>
        <v>0</v>
      </c>
      <c r="F68" s="136">
        <f t="shared" si="14"/>
        <v>0</v>
      </c>
      <c r="G68" s="136">
        <f t="shared" si="14"/>
        <v>0</v>
      </c>
    </row>
    <row r="69" spans="1:7" ht="54.75">
      <c r="A69" s="145" t="s">
        <v>307</v>
      </c>
      <c r="B69" s="130"/>
      <c r="C69" s="131"/>
      <c r="D69" s="130">
        <f>B69+C69</f>
        <v>0</v>
      </c>
      <c r="E69" s="131"/>
      <c r="F69" s="131"/>
      <c r="G69" s="130">
        <f>F69-B69</f>
        <v>0</v>
      </c>
    </row>
    <row r="70" spans="1:7" ht="14.25">
      <c r="A70" s="145"/>
      <c r="B70" s="130"/>
      <c r="C70" s="131"/>
      <c r="D70" s="130"/>
      <c r="E70" s="131"/>
      <c r="F70" s="131"/>
      <c r="G70" s="130"/>
    </row>
    <row r="71" spans="1:7" ht="41.25">
      <c r="A71" s="85" t="s">
        <v>308</v>
      </c>
      <c r="B71" s="136">
        <f aca="true" t="shared" si="15" ref="B71:G71">B41+B66+B68</f>
        <v>110234287</v>
      </c>
      <c r="C71" s="136">
        <f t="shared" si="15"/>
        <v>0</v>
      </c>
      <c r="D71" s="136">
        <f t="shared" si="15"/>
        <v>110234287</v>
      </c>
      <c r="E71" s="136">
        <f t="shared" si="15"/>
        <v>55907986.42</v>
      </c>
      <c r="F71" s="136">
        <f t="shared" si="15"/>
        <v>55907986.42</v>
      </c>
      <c r="G71" s="136">
        <f t="shared" si="15"/>
        <v>-54326300.58</v>
      </c>
    </row>
    <row r="72" spans="1:7" ht="14.25">
      <c r="A72" s="145"/>
      <c r="B72" s="130"/>
      <c r="C72" s="131"/>
      <c r="D72" s="130"/>
      <c r="E72" s="131"/>
      <c r="F72" s="131"/>
      <c r="G72" s="130"/>
    </row>
    <row r="73" spans="1:7" ht="27">
      <c r="A73" s="85" t="s">
        <v>309</v>
      </c>
      <c r="B73" s="130"/>
      <c r="C73" s="131"/>
      <c r="D73" s="130"/>
      <c r="E73" s="131"/>
      <c r="F73" s="131"/>
      <c r="G73" s="130"/>
    </row>
    <row r="74" spans="1:7" ht="110.25">
      <c r="A74" s="145" t="s">
        <v>310</v>
      </c>
      <c r="B74" s="130"/>
      <c r="C74" s="131"/>
      <c r="D74" s="130">
        <f>B74+C74</f>
        <v>0</v>
      </c>
      <c r="E74" s="131"/>
      <c r="F74" s="131"/>
      <c r="G74" s="130">
        <f>F74-B74</f>
        <v>0</v>
      </c>
    </row>
    <row r="75" spans="1:7" ht="110.25">
      <c r="A75" s="145" t="s">
        <v>311</v>
      </c>
      <c r="B75" s="130"/>
      <c r="C75" s="131"/>
      <c r="D75" s="130">
        <f>B75+C75</f>
        <v>0</v>
      </c>
      <c r="E75" s="131"/>
      <c r="F75" s="131"/>
      <c r="G75" s="130">
        <f>F75-B75</f>
        <v>0</v>
      </c>
    </row>
    <row r="76" spans="1:7" ht="54.75">
      <c r="A76" s="85" t="s">
        <v>312</v>
      </c>
      <c r="B76" s="136">
        <f aca="true" t="shared" si="16" ref="B76:G76">SUM(B74:B75)</f>
        <v>0</v>
      </c>
      <c r="C76" s="136">
        <f t="shared" si="16"/>
        <v>0</v>
      </c>
      <c r="D76" s="136">
        <f t="shared" si="16"/>
        <v>0</v>
      </c>
      <c r="E76" s="136">
        <f t="shared" si="16"/>
        <v>0</v>
      </c>
      <c r="F76" s="136">
        <f t="shared" si="16"/>
        <v>0</v>
      </c>
      <c r="G76" s="136">
        <f t="shared" si="16"/>
        <v>0</v>
      </c>
    </row>
    <row r="77" spans="1:7" ht="15" thickBot="1">
      <c r="A77" s="146"/>
      <c r="B77" s="147"/>
      <c r="C77" s="148"/>
      <c r="D77" s="147"/>
      <c r="E77" s="148"/>
      <c r="F77" s="148"/>
      <c r="G77" s="147"/>
    </row>
  </sheetData>
  <sheetProtection/>
  <mergeCells count="11">
    <mergeCell ref="F6:F7"/>
    <mergeCell ref="A1:G1"/>
    <mergeCell ref="A2:G2"/>
    <mergeCell ref="A3:G3"/>
    <mergeCell ref="A4:G4"/>
    <mergeCell ref="B5:F5"/>
    <mergeCell ref="G5:G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H26" sqref="H26"/>
    </sheetView>
  </sheetViews>
  <sheetFormatPr defaultColWidth="11.421875" defaultRowHeight="15"/>
  <sheetData>
    <row r="1" spans="1:8" ht="14.25">
      <c r="A1" s="23" t="s">
        <v>120</v>
      </c>
      <c r="B1" s="24"/>
      <c r="C1" s="24"/>
      <c r="D1" s="24"/>
      <c r="E1" s="24"/>
      <c r="F1" s="24"/>
      <c r="G1" s="24"/>
      <c r="H1" s="149"/>
    </row>
    <row r="2" spans="1:8" ht="14.25">
      <c r="A2" s="74" t="s">
        <v>313</v>
      </c>
      <c r="B2" s="75"/>
      <c r="C2" s="75"/>
      <c r="D2" s="75"/>
      <c r="E2" s="75"/>
      <c r="F2" s="75"/>
      <c r="G2" s="75"/>
      <c r="H2" s="150"/>
    </row>
    <row r="3" spans="1:8" ht="14.25">
      <c r="A3" s="74" t="s">
        <v>314</v>
      </c>
      <c r="B3" s="75"/>
      <c r="C3" s="75"/>
      <c r="D3" s="75"/>
      <c r="E3" s="75"/>
      <c r="F3" s="75"/>
      <c r="G3" s="75"/>
      <c r="H3" s="150"/>
    </row>
    <row r="4" spans="1:8" ht="14.25">
      <c r="A4" s="74" t="s">
        <v>125</v>
      </c>
      <c r="B4" s="75"/>
      <c r="C4" s="75"/>
      <c r="D4" s="75"/>
      <c r="E4" s="75"/>
      <c r="F4" s="75"/>
      <c r="G4" s="75"/>
      <c r="H4" s="150"/>
    </row>
    <row r="5" spans="1:8" ht="15" thickBot="1">
      <c r="A5" s="77" t="s">
        <v>1</v>
      </c>
      <c r="B5" s="78"/>
      <c r="C5" s="78"/>
      <c r="D5" s="78"/>
      <c r="E5" s="78"/>
      <c r="F5" s="78"/>
      <c r="G5" s="78"/>
      <c r="H5" s="151"/>
    </row>
    <row r="6" spans="1:8" ht="14.25">
      <c r="A6" s="23" t="s">
        <v>2</v>
      </c>
      <c r="B6" s="25"/>
      <c r="C6" s="23" t="s">
        <v>315</v>
      </c>
      <c r="D6" s="24"/>
      <c r="E6" s="24"/>
      <c r="F6" s="24"/>
      <c r="G6" s="25"/>
      <c r="H6" s="125" t="s">
        <v>316</v>
      </c>
    </row>
    <row r="7" spans="1:8" ht="15" thickBot="1">
      <c r="A7" s="74"/>
      <c r="B7" s="76"/>
      <c r="C7" s="77"/>
      <c r="D7" s="78"/>
      <c r="E7" s="78"/>
      <c r="F7" s="78"/>
      <c r="G7" s="79"/>
      <c r="H7" s="127"/>
    </row>
    <row r="8" spans="1:8" ht="42" thickBot="1">
      <c r="A8" s="77"/>
      <c r="B8" s="79"/>
      <c r="C8" s="152" t="s">
        <v>206</v>
      </c>
      <c r="D8" s="22" t="s">
        <v>317</v>
      </c>
      <c r="E8" s="152" t="s">
        <v>318</v>
      </c>
      <c r="F8" s="152" t="s">
        <v>204</v>
      </c>
      <c r="G8" s="152" t="s">
        <v>207</v>
      </c>
      <c r="H8" s="129"/>
    </row>
    <row r="9" spans="1:8" ht="14.25">
      <c r="A9" s="153" t="s">
        <v>319</v>
      </c>
      <c r="B9" s="154"/>
      <c r="C9" s="155">
        <f aca="true" t="shared" si="0" ref="C9:H9">C10+C18+C28+C38+C48+C58+C71+C75+C62</f>
        <v>17443056</v>
      </c>
      <c r="D9" s="155">
        <f t="shared" si="0"/>
        <v>0</v>
      </c>
      <c r="E9" s="155">
        <f t="shared" si="0"/>
        <v>17443056</v>
      </c>
      <c r="F9" s="155">
        <f t="shared" si="0"/>
        <v>10673738.71</v>
      </c>
      <c r="G9" s="155">
        <f t="shared" si="0"/>
        <v>10645833.71</v>
      </c>
      <c r="H9" s="155">
        <f t="shared" si="0"/>
        <v>6769317.29</v>
      </c>
    </row>
    <row r="10" spans="1:8" ht="14.25">
      <c r="A10" s="156" t="s">
        <v>320</v>
      </c>
      <c r="B10" s="157"/>
      <c r="C10" s="138">
        <f aca="true" t="shared" si="1" ref="C10:H10">SUM(C11:C17)</f>
        <v>9594914</v>
      </c>
      <c r="D10" s="138">
        <f t="shared" si="1"/>
        <v>-343210</v>
      </c>
      <c r="E10" s="138">
        <f t="shared" si="1"/>
        <v>9251704</v>
      </c>
      <c r="F10" s="138">
        <f t="shared" si="1"/>
        <v>4289807.02</v>
      </c>
      <c r="G10" s="138">
        <f t="shared" si="1"/>
        <v>4289807.02</v>
      </c>
      <c r="H10" s="138">
        <f t="shared" si="1"/>
        <v>4961896.98</v>
      </c>
    </row>
    <row r="11" spans="1:8" ht="14.25">
      <c r="A11" s="158" t="s">
        <v>321</v>
      </c>
      <c r="B11" s="159"/>
      <c r="C11" s="138"/>
      <c r="D11" s="130"/>
      <c r="E11" s="130">
        <f>C11+D11</f>
        <v>0</v>
      </c>
      <c r="F11" s="130"/>
      <c r="G11" s="130"/>
      <c r="H11" s="130">
        <f>E11-F11</f>
        <v>0</v>
      </c>
    </row>
    <row r="12" spans="1:8" ht="14.25">
      <c r="A12" s="158" t="s">
        <v>322</v>
      </c>
      <c r="B12" s="159"/>
      <c r="C12" s="138">
        <v>5859000</v>
      </c>
      <c r="D12" s="130">
        <v>0</v>
      </c>
      <c r="E12" s="130">
        <f aca="true" t="shared" si="2" ref="E12:E17">C12+D12</f>
        <v>5859000</v>
      </c>
      <c r="F12" s="130">
        <v>2656454.78</v>
      </c>
      <c r="G12" s="130">
        <v>2656454.78</v>
      </c>
      <c r="H12" s="130">
        <f aca="true" t="shared" si="3" ref="H12:H17">E12-F12</f>
        <v>3202545.22</v>
      </c>
    </row>
    <row r="13" spans="1:8" ht="14.25">
      <c r="A13" s="158" t="s">
        <v>323</v>
      </c>
      <c r="B13" s="159"/>
      <c r="C13" s="138"/>
      <c r="D13" s="130"/>
      <c r="E13" s="130">
        <f t="shared" si="2"/>
        <v>0</v>
      </c>
      <c r="F13" s="130"/>
      <c r="G13" s="130"/>
      <c r="H13" s="130">
        <f t="shared" si="3"/>
        <v>0</v>
      </c>
    </row>
    <row r="14" spans="1:8" ht="14.25">
      <c r="A14" s="158" t="s">
        <v>324</v>
      </c>
      <c r="B14" s="159"/>
      <c r="C14" s="138"/>
      <c r="D14" s="130"/>
      <c r="E14" s="130">
        <f t="shared" si="2"/>
        <v>0</v>
      </c>
      <c r="F14" s="130"/>
      <c r="G14" s="130"/>
      <c r="H14" s="130">
        <f t="shared" si="3"/>
        <v>0</v>
      </c>
    </row>
    <row r="15" spans="1:8" ht="14.25">
      <c r="A15" s="158" t="s">
        <v>325</v>
      </c>
      <c r="B15" s="159"/>
      <c r="C15" s="138">
        <v>200000</v>
      </c>
      <c r="D15" s="130">
        <v>0</v>
      </c>
      <c r="E15" s="130">
        <f t="shared" si="2"/>
        <v>200000</v>
      </c>
      <c r="F15" s="130">
        <v>0</v>
      </c>
      <c r="G15" s="130">
        <v>0</v>
      </c>
      <c r="H15" s="130">
        <f t="shared" si="3"/>
        <v>200000</v>
      </c>
    </row>
    <row r="16" spans="1:8" ht="14.25">
      <c r="A16" s="158" t="s">
        <v>326</v>
      </c>
      <c r="B16" s="159"/>
      <c r="C16" s="138"/>
      <c r="D16" s="130"/>
      <c r="E16" s="130">
        <f t="shared" si="2"/>
        <v>0</v>
      </c>
      <c r="F16" s="130"/>
      <c r="G16" s="130"/>
      <c r="H16" s="130">
        <f t="shared" si="3"/>
        <v>0</v>
      </c>
    </row>
    <row r="17" spans="1:8" ht="14.25">
      <c r="A17" s="158" t="s">
        <v>327</v>
      </c>
      <c r="B17" s="159"/>
      <c r="C17" s="138">
        <v>3535914</v>
      </c>
      <c r="D17" s="130">
        <v>-343210</v>
      </c>
      <c r="E17" s="130">
        <f t="shared" si="2"/>
        <v>3192704</v>
      </c>
      <c r="F17" s="130">
        <v>1633352.24</v>
      </c>
      <c r="G17" s="130">
        <v>1633352.24</v>
      </c>
      <c r="H17" s="130">
        <f t="shared" si="3"/>
        <v>1559351.76</v>
      </c>
    </row>
    <row r="18" spans="1:8" ht="14.25">
      <c r="A18" s="156" t="s">
        <v>328</v>
      </c>
      <c r="B18" s="157"/>
      <c r="C18" s="138">
        <f aca="true" t="shared" si="4" ref="C18:H18">SUM(C19:C27)</f>
        <v>900000</v>
      </c>
      <c r="D18" s="138">
        <f t="shared" si="4"/>
        <v>-650000</v>
      </c>
      <c r="E18" s="138">
        <f t="shared" si="4"/>
        <v>250000</v>
      </c>
      <c r="F18" s="138">
        <f t="shared" si="4"/>
        <v>230000</v>
      </c>
      <c r="G18" s="138">
        <f t="shared" si="4"/>
        <v>230000</v>
      </c>
      <c r="H18" s="138">
        <f t="shared" si="4"/>
        <v>20000</v>
      </c>
    </row>
    <row r="19" spans="1:8" ht="14.25">
      <c r="A19" s="158" t="s">
        <v>329</v>
      </c>
      <c r="B19" s="159"/>
      <c r="C19" s="138">
        <v>0</v>
      </c>
      <c r="D19" s="130">
        <v>0</v>
      </c>
      <c r="E19" s="138">
        <f aca="true" t="shared" si="5" ref="E19:E27">C19+D19</f>
        <v>0</v>
      </c>
      <c r="F19" s="130">
        <v>0</v>
      </c>
      <c r="G19" s="130">
        <v>0</v>
      </c>
      <c r="H19" s="130">
        <f>E19-F19</f>
        <v>0</v>
      </c>
    </row>
    <row r="20" spans="1:8" ht="14.25">
      <c r="A20" s="158" t="s">
        <v>330</v>
      </c>
      <c r="B20" s="159"/>
      <c r="C20" s="138"/>
      <c r="D20" s="130"/>
      <c r="E20" s="138">
        <f t="shared" si="5"/>
        <v>0</v>
      </c>
      <c r="F20" s="130"/>
      <c r="G20" s="130"/>
      <c r="H20" s="130">
        <f aca="true" t="shared" si="6" ref="H20:H82">E20-F20</f>
        <v>0</v>
      </c>
    </row>
    <row r="21" spans="1:8" ht="14.25">
      <c r="A21" s="158" t="s">
        <v>331</v>
      </c>
      <c r="B21" s="159"/>
      <c r="C21" s="138"/>
      <c r="D21" s="130"/>
      <c r="E21" s="138">
        <f t="shared" si="5"/>
        <v>0</v>
      </c>
      <c r="F21" s="130"/>
      <c r="G21" s="130"/>
      <c r="H21" s="130">
        <f t="shared" si="6"/>
        <v>0</v>
      </c>
    </row>
    <row r="22" spans="1:8" ht="14.25">
      <c r="A22" s="158" t="s">
        <v>332</v>
      </c>
      <c r="B22" s="159"/>
      <c r="C22" s="138"/>
      <c r="D22" s="130"/>
      <c r="E22" s="138">
        <f t="shared" si="5"/>
        <v>0</v>
      </c>
      <c r="F22" s="130"/>
      <c r="G22" s="130"/>
      <c r="H22" s="130">
        <f t="shared" si="6"/>
        <v>0</v>
      </c>
    </row>
    <row r="23" spans="1:8" ht="14.25">
      <c r="A23" s="158" t="s">
        <v>333</v>
      </c>
      <c r="B23" s="159"/>
      <c r="C23" s="138"/>
      <c r="D23" s="130"/>
      <c r="E23" s="138">
        <f t="shared" si="5"/>
        <v>0</v>
      </c>
      <c r="F23" s="130"/>
      <c r="G23" s="130"/>
      <c r="H23" s="130">
        <f t="shared" si="6"/>
        <v>0</v>
      </c>
    </row>
    <row r="24" spans="1:8" ht="14.25">
      <c r="A24" s="158" t="s">
        <v>334</v>
      </c>
      <c r="B24" s="159"/>
      <c r="C24" s="138">
        <v>900000</v>
      </c>
      <c r="D24" s="130">
        <v>-650000</v>
      </c>
      <c r="E24" s="138">
        <f t="shared" si="5"/>
        <v>250000</v>
      </c>
      <c r="F24" s="130">
        <v>230000</v>
      </c>
      <c r="G24" s="130">
        <v>230000</v>
      </c>
      <c r="H24" s="130">
        <f t="shared" si="6"/>
        <v>20000</v>
      </c>
    </row>
    <row r="25" spans="1:8" ht="14.25">
      <c r="A25" s="158" t="s">
        <v>335</v>
      </c>
      <c r="B25" s="159"/>
      <c r="C25" s="138"/>
      <c r="D25" s="130"/>
      <c r="E25" s="138">
        <f t="shared" si="5"/>
        <v>0</v>
      </c>
      <c r="F25" s="130"/>
      <c r="G25" s="130"/>
      <c r="H25" s="130">
        <f t="shared" si="6"/>
        <v>0</v>
      </c>
    </row>
    <row r="26" spans="1:8" ht="14.25">
      <c r="A26" s="158" t="s">
        <v>336</v>
      </c>
      <c r="B26" s="159"/>
      <c r="C26" s="138"/>
      <c r="D26" s="130"/>
      <c r="E26" s="138">
        <f t="shared" si="5"/>
        <v>0</v>
      </c>
      <c r="F26" s="130"/>
      <c r="G26" s="130"/>
      <c r="H26" s="130">
        <f t="shared" si="6"/>
        <v>0</v>
      </c>
    </row>
    <row r="27" spans="1:8" ht="14.25">
      <c r="A27" s="158" t="s">
        <v>337</v>
      </c>
      <c r="B27" s="159"/>
      <c r="C27" s="138"/>
      <c r="D27" s="130"/>
      <c r="E27" s="138">
        <f t="shared" si="5"/>
        <v>0</v>
      </c>
      <c r="F27" s="130"/>
      <c r="G27" s="130"/>
      <c r="H27" s="130">
        <f t="shared" si="6"/>
        <v>0</v>
      </c>
    </row>
    <row r="28" spans="1:8" ht="14.25">
      <c r="A28" s="156" t="s">
        <v>338</v>
      </c>
      <c r="B28" s="157"/>
      <c r="C28" s="138">
        <f aca="true" t="shared" si="7" ref="C28:H28">SUM(C29:C37)</f>
        <v>1829541</v>
      </c>
      <c r="D28" s="138">
        <f t="shared" si="7"/>
        <v>3146545</v>
      </c>
      <c r="E28" s="138">
        <f t="shared" si="7"/>
        <v>4976086</v>
      </c>
      <c r="F28" s="138">
        <f t="shared" si="7"/>
        <v>4342505.69</v>
      </c>
      <c r="G28" s="138">
        <f t="shared" si="7"/>
        <v>4314600.69</v>
      </c>
      <c r="H28" s="138">
        <f t="shared" si="7"/>
        <v>633580.3099999998</v>
      </c>
    </row>
    <row r="29" spans="1:8" ht="14.25">
      <c r="A29" s="158" t="s">
        <v>339</v>
      </c>
      <c r="B29" s="159"/>
      <c r="C29" s="138"/>
      <c r="D29" s="130"/>
      <c r="E29" s="138">
        <f aca="true" t="shared" si="8" ref="E29:E37">C29+D29</f>
        <v>0</v>
      </c>
      <c r="F29" s="130"/>
      <c r="G29" s="130"/>
      <c r="H29" s="130">
        <f t="shared" si="6"/>
        <v>0</v>
      </c>
    </row>
    <row r="30" spans="1:8" ht="14.25">
      <c r="A30" s="158" t="s">
        <v>340</v>
      </c>
      <c r="B30" s="159"/>
      <c r="C30" s="138"/>
      <c r="D30" s="130"/>
      <c r="E30" s="138">
        <f t="shared" si="8"/>
        <v>0</v>
      </c>
      <c r="F30" s="130"/>
      <c r="G30" s="130"/>
      <c r="H30" s="130">
        <f t="shared" si="6"/>
        <v>0</v>
      </c>
    </row>
    <row r="31" spans="1:8" ht="14.25">
      <c r="A31" s="158" t="s">
        <v>341</v>
      </c>
      <c r="B31" s="159"/>
      <c r="C31" s="138">
        <v>282000</v>
      </c>
      <c r="D31" s="130">
        <v>-102000</v>
      </c>
      <c r="E31" s="138">
        <f t="shared" si="8"/>
        <v>180000</v>
      </c>
      <c r="F31" s="130">
        <v>20300</v>
      </c>
      <c r="G31" s="130">
        <v>20300</v>
      </c>
      <c r="H31" s="130">
        <f t="shared" si="6"/>
        <v>159700</v>
      </c>
    </row>
    <row r="32" spans="1:8" ht="14.25">
      <c r="A32" s="158" t="s">
        <v>342</v>
      </c>
      <c r="B32" s="159"/>
      <c r="C32" s="138">
        <v>960</v>
      </c>
      <c r="D32" s="130">
        <v>-960</v>
      </c>
      <c r="E32" s="138">
        <f t="shared" si="8"/>
        <v>0</v>
      </c>
      <c r="F32" s="130">
        <v>0</v>
      </c>
      <c r="G32" s="130">
        <v>0</v>
      </c>
      <c r="H32" s="130">
        <f t="shared" si="6"/>
        <v>0</v>
      </c>
    </row>
    <row r="33" spans="1:8" ht="14.25">
      <c r="A33" s="158" t="s">
        <v>343</v>
      </c>
      <c r="B33" s="159"/>
      <c r="C33" s="138"/>
      <c r="D33" s="130"/>
      <c r="E33" s="138">
        <f t="shared" si="8"/>
        <v>0</v>
      </c>
      <c r="F33" s="130"/>
      <c r="G33" s="130"/>
      <c r="H33" s="130">
        <f t="shared" si="6"/>
        <v>0</v>
      </c>
    </row>
    <row r="34" spans="1:8" ht="14.25">
      <c r="A34" s="158" t="s">
        <v>344</v>
      </c>
      <c r="B34" s="159"/>
      <c r="C34" s="138">
        <v>641870.64</v>
      </c>
      <c r="D34" s="130">
        <v>-241350</v>
      </c>
      <c r="E34" s="138">
        <f t="shared" si="8"/>
        <v>400520.64</v>
      </c>
      <c r="F34" s="130">
        <v>306744.6</v>
      </c>
      <c r="G34" s="130">
        <v>306744.6</v>
      </c>
      <c r="H34" s="130">
        <f t="shared" si="6"/>
        <v>93776.04000000004</v>
      </c>
    </row>
    <row r="35" spans="1:8" ht="14.25">
      <c r="A35" s="158" t="s">
        <v>345</v>
      </c>
      <c r="B35" s="159"/>
      <c r="C35" s="138">
        <v>337480.36</v>
      </c>
      <c r="D35" s="130">
        <v>-163650</v>
      </c>
      <c r="E35" s="138">
        <f t="shared" si="8"/>
        <v>173830.36</v>
      </c>
      <c r="F35" s="130">
        <v>41808.88</v>
      </c>
      <c r="G35" s="130">
        <v>41808.88</v>
      </c>
      <c r="H35" s="130">
        <f t="shared" si="6"/>
        <v>132021.47999999998</v>
      </c>
    </row>
    <row r="36" spans="1:8" ht="14.25">
      <c r="A36" s="158" t="s">
        <v>346</v>
      </c>
      <c r="B36" s="159"/>
      <c r="C36" s="138">
        <v>184384</v>
      </c>
      <c r="D36" s="130">
        <v>-127547</v>
      </c>
      <c r="E36" s="138">
        <f t="shared" si="8"/>
        <v>56837</v>
      </c>
      <c r="F36" s="130">
        <v>6904.32</v>
      </c>
      <c r="G36" s="130">
        <v>6904.32</v>
      </c>
      <c r="H36" s="130">
        <f t="shared" si="6"/>
        <v>49932.68</v>
      </c>
    </row>
    <row r="37" spans="1:8" ht="14.25">
      <c r="A37" s="158" t="s">
        <v>347</v>
      </c>
      <c r="B37" s="159"/>
      <c r="C37" s="138">
        <v>382846</v>
      </c>
      <c r="D37" s="130">
        <v>3782052</v>
      </c>
      <c r="E37" s="138">
        <f t="shared" si="8"/>
        <v>4164898</v>
      </c>
      <c r="F37" s="130">
        <v>3966747.89</v>
      </c>
      <c r="G37" s="130">
        <v>3938842.89</v>
      </c>
      <c r="H37" s="130">
        <f t="shared" si="6"/>
        <v>198150.10999999987</v>
      </c>
    </row>
    <row r="38" spans="1:8" ht="14.25">
      <c r="A38" s="160" t="s">
        <v>348</v>
      </c>
      <c r="B38" s="161"/>
      <c r="C38" s="138">
        <f aca="true" t="shared" si="9" ref="C38:H38">SUM(C39:C47)</f>
        <v>5118601</v>
      </c>
      <c r="D38" s="138">
        <f t="shared" si="9"/>
        <v>-2153335</v>
      </c>
      <c r="E38" s="138">
        <f>SUM(E39:E47)</f>
        <v>2965266</v>
      </c>
      <c r="F38" s="138">
        <f t="shared" si="9"/>
        <v>1811426</v>
      </c>
      <c r="G38" s="138">
        <f t="shared" si="9"/>
        <v>1811426</v>
      </c>
      <c r="H38" s="138">
        <f t="shared" si="9"/>
        <v>1153840</v>
      </c>
    </row>
    <row r="39" spans="1:8" ht="14.25">
      <c r="A39" s="158" t="s">
        <v>349</v>
      </c>
      <c r="B39" s="159"/>
      <c r="C39" s="138"/>
      <c r="D39" s="130"/>
      <c r="E39" s="138">
        <f>C39+D39</f>
        <v>0</v>
      </c>
      <c r="F39" s="130"/>
      <c r="G39" s="130"/>
      <c r="H39" s="130">
        <f t="shared" si="6"/>
        <v>0</v>
      </c>
    </row>
    <row r="40" spans="1:8" ht="14.25">
      <c r="A40" s="158" t="s">
        <v>350</v>
      </c>
      <c r="B40" s="159"/>
      <c r="C40" s="138"/>
      <c r="D40" s="130"/>
      <c r="E40" s="138">
        <f aca="true" t="shared" si="10" ref="E40:E82">C40+D40</f>
        <v>0</v>
      </c>
      <c r="F40" s="130"/>
      <c r="G40" s="130"/>
      <c r="H40" s="130">
        <f t="shared" si="6"/>
        <v>0</v>
      </c>
    </row>
    <row r="41" spans="1:8" ht="14.25">
      <c r="A41" s="158" t="s">
        <v>351</v>
      </c>
      <c r="B41" s="159"/>
      <c r="C41" s="138"/>
      <c r="D41" s="130"/>
      <c r="E41" s="138">
        <f t="shared" si="10"/>
        <v>0</v>
      </c>
      <c r="F41" s="130"/>
      <c r="G41" s="130"/>
      <c r="H41" s="130">
        <f t="shared" si="6"/>
        <v>0</v>
      </c>
    </row>
    <row r="42" spans="1:8" ht="14.25">
      <c r="A42" s="158" t="s">
        <v>352</v>
      </c>
      <c r="B42" s="159"/>
      <c r="C42" s="138">
        <v>5118601</v>
      </c>
      <c r="D42" s="130">
        <v>-2153335</v>
      </c>
      <c r="E42" s="138">
        <f t="shared" si="10"/>
        <v>2965266</v>
      </c>
      <c r="F42" s="130">
        <v>1811426</v>
      </c>
      <c r="G42" s="130">
        <v>1811426</v>
      </c>
      <c r="H42" s="130">
        <f t="shared" si="6"/>
        <v>1153840</v>
      </c>
    </row>
    <row r="43" spans="1:8" ht="14.25">
      <c r="A43" s="158" t="s">
        <v>353</v>
      </c>
      <c r="B43" s="159"/>
      <c r="C43" s="138"/>
      <c r="D43" s="130"/>
      <c r="E43" s="138">
        <f t="shared" si="10"/>
        <v>0</v>
      </c>
      <c r="F43" s="130"/>
      <c r="G43" s="130"/>
      <c r="H43" s="130">
        <f t="shared" si="6"/>
        <v>0</v>
      </c>
    </row>
    <row r="44" spans="1:8" ht="14.25">
      <c r="A44" s="158" t="s">
        <v>354</v>
      </c>
      <c r="B44" s="159"/>
      <c r="C44" s="138"/>
      <c r="D44" s="130"/>
      <c r="E44" s="138">
        <f t="shared" si="10"/>
        <v>0</v>
      </c>
      <c r="F44" s="130"/>
      <c r="G44" s="130"/>
      <c r="H44" s="130">
        <f t="shared" si="6"/>
        <v>0</v>
      </c>
    </row>
    <row r="45" spans="1:8" ht="14.25">
      <c r="A45" s="158" t="s">
        <v>355</v>
      </c>
      <c r="B45" s="159"/>
      <c r="C45" s="138"/>
      <c r="D45" s="130"/>
      <c r="E45" s="138">
        <f t="shared" si="10"/>
        <v>0</v>
      </c>
      <c r="F45" s="130"/>
      <c r="G45" s="130"/>
      <c r="H45" s="130">
        <f t="shared" si="6"/>
        <v>0</v>
      </c>
    </row>
    <row r="46" spans="1:8" ht="14.25">
      <c r="A46" s="158" t="s">
        <v>356</v>
      </c>
      <c r="B46" s="159"/>
      <c r="C46" s="138"/>
      <c r="D46" s="130"/>
      <c r="E46" s="138">
        <f t="shared" si="10"/>
        <v>0</v>
      </c>
      <c r="F46" s="130"/>
      <c r="G46" s="130"/>
      <c r="H46" s="130">
        <f t="shared" si="6"/>
        <v>0</v>
      </c>
    </row>
    <row r="47" spans="1:8" ht="14.25">
      <c r="A47" s="158" t="s">
        <v>357</v>
      </c>
      <c r="B47" s="159"/>
      <c r="C47" s="138"/>
      <c r="D47" s="130"/>
      <c r="E47" s="138">
        <f t="shared" si="10"/>
        <v>0</v>
      </c>
      <c r="F47" s="130"/>
      <c r="G47" s="130"/>
      <c r="H47" s="130">
        <f t="shared" si="6"/>
        <v>0</v>
      </c>
    </row>
    <row r="48" spans="1:8" ht="14.25">
      <c r="A48" s="160" t="s">
        <v>358</v>
      </c>
      <c r="B48" s="161"/>
      <c r="C48" s="138">
        <f aca="true" t="shared" si="11" ref="C48:H48">SUM(C49:C57)</f>
        <v>0</v>
      </c>
      <c r="D48" s="138">
        <f t="shared" si="11"/>
        <v>0</v>
      </c>
      <c r="E48" s="138">
        <f t="shared" si="11"/>
        <v>0</v>
      </c>
      <c r="F48" s="138">
        <f t="shared" si="11"/>
        <v>0</v>
      </c>
      <c r="G48" s="138">
        <f t="shared" si="11"/>
        <v>0</v>
      </c>
      <c r="H48" s="138">
        <f t="shared" si="11"/>
        <v>0</v>
      </c>
    </row>
    <row r="49" spans="1:8" ht="14.25">
      <c r="A49" s="158" t="s">
        <v>359</v>
      </c>
      <c r="B49" s="159"/>
      <c r="C49" s="138"/>
      <c r="D49" s="130"/>
      <c r="E49" s="138">
        <f t="shared" si="10"/>
        <v>0</v>
      </c>
      <c r="F49" s="130"/>
      <c r="G49" s="130"/>
      <c r="H49" s="130">
        <f t="shared" si="6"/>
        <v>0</v>
      </c>
    </row>
    <row r="50" spans="1:8" ht="14.25">
      <c r="A50" s="158" t="s">
        <v>360</v>
      </c>
      <c r="B50" s="159"/>
      <c r="C50" s="138"/>
      <c r="D50" s="130"/>
      <c r="E50" s="138">
        <f t="shared" si="10"/>
        <v>0</v>
      </c>
      <c r="F50" s="130"/>
      <c r="G50" s="130"/>
      <c r="H50" s="130">
        <f t="shared" si="6"/>
        <v>0</v>
      </c>
    </row>
    <row r="51" spans="1:8" ht="14.25">
      <c r="A51" s="158" t="s">
        <v>361</v>
      </c>
      <c r="B51" s="159"/>
      <c r="C51" s="138"/>
      <c r="D51" s="130"/>
      <c r="E51" s="138">
        <f t="shared" si="10"/>
        <v>0</v>
      </c>
      <c r="F51" s="130"/>
      <c r="G51" s="130"/>
      <c r="H51" s="130">
        <f t="shared" si="6"/>
        <v>0</v>
      </c>
    </row>
    <row r="52" spans="1:8" ht="14.25">
      <c r="A52" s="158" t="s">
        <v>362</v>
      </c>
      <c r="B52" s="159"/>
      <c r="C52" s="138"/>
      <c r="D52" s="130"/>
      <c r="E52" s="138">
        <f t="shared" si="10"/>
        <v>0</v>
      </c>
      <c r="F52" s="130"/>
      <c r="G52" s="130"/>
      <c r="H52" s="130">
        <f t="shared" si="6"/>
        <v>0</v>
      </c>
    </row>
    <row r="53" spans="1:8" ht="14.25">
      <c r="A53" s="158" t="s">
        <v>363</v>
      </c>
      <c r="B53" s="159"/>
      <c r="C53" s="138"/>
      <c r="D53" s="130"/>
      <c r="E53" s="138">
        <f t="shared" si="10"/>
        <v>0</v>
      </c>
      <c r="F53" s="130"/>
      <c r="G53" s="130"/>
      <c r="H53" s="130">
        <f t="shared" si="6"/>
        <v>0</v>
      </c>
    </row>
    <row r="54" spans="1:8" ht="14.25">
      <c r="A54" s="158" t="s">
        <v>364</v>
      </c>
      <c r="B54" s="159"/>
      <c r="C54" s="138"/>
      <c r="D54" s="130"/>
      <c r="E54" s="138">
        <f t="shared" si="10"/>
        <v>0</v>
      </c>
      <c r="F54" s="130"/>
      <c r="G54" s="130"/>
      <c r="H54" s="130">
        <f t="shared" si="6"/>
        <v>0</v>
      </c>
    </row>
    <row r="55" spans="1:8" ht="14.25">
      <c r="A55" s="158" t="s">
        <v>365</v>
      </c>
      <c r="B55" s="159"/>
      <c r="C55" s="138"/>
      <c r="D55" s="130"/>
      <c r="E55" s="138">
        <f t="shared" si="10"/>
        <v>0</v>
      </c>
      <c r="F55" s="130"/>
      <c r="G55" s="130"/>
      <c r="H55" s="130">
        <f t="shared" si="6"/>
        <v>0</v>
      </c>
    </row>
    <row r="56" spans="1:8" ht="14.25">
      <c r="A56" s="158" t="s">
        <v>366</v>
      </c>
      <c r="B56" s="159"/>
      <c r="C56" s="138"/>
      <c r="D56" s="130"/>
      <c r="E56" s="138">
        <f t="shared" si="10"/>
        <v>0</v>
      </c>
      <c r="F56" s="130"/>
      <c r="G56" s="130"/>
      <c r="H56" s="130">
        <f t="shared" si="6"/>
        <v>0</v>
      </c>
    </row>
    <row r="57" spans="1:8" ht="14.25">
      <c r="A57" s="158" t="s">
        <v>367</v>
      </c>
      <c r="B57" s="159"/>
      <c r="C57" s="138"/>
      <c r="D57" s="130"/>
      <c r="E57" s="138">
        <f t="shared" si="10"/>
        <v>0</v>
      </c>
      <c r="F57" s="130"/>
      <c r="G57" s="130"/>
      <c r="H57" s="130">
        <f t="shared" si="6"/>
        <v>0</v>
      </c>
    </row>
    <row r="58" spans="1:8" ht="14.25">
      <c r="A58" s="156" t="s">
        <v>368</v>
      </c>
      <c r="B58" s="157"/>
      <c r="C58" s="138">
        <f>SUM(C59:C61)</f>
        <v>0</v>
      </c>
      <c r="D58" s="138">
        <f>SUM(D59:D61)</f>
        <v>0</v>
      </c>
      <c r="E58" s="138">
        <f>SUM(E59:E61)</f>
        <v>0</v>
      </c>
      <c r="F58" s="138">
        <f>SUM(F59:F61)</f>
        <v>0</v>
      </c>
      <c r="G58" s="138">
        <f>SUM(G59:G61)</f>
        <v>0</v>
      </c>
      <c r="H58" s="130">
        <f t="shared" si="6"/>
        <v>0</v>
      </c>
    </row>
    <row r="59" spans="1:8" ht="14.25">
      <c r="A59" s="158" t="s">
        <v>369</v>
      </c>
      <c r="B59" s="159"/>
      <c r="C59" s="138"/>
      <c r="D59" s="130"/>
      <c r="E59" s="138">
        <f t="shared" si="10"/>
        <v>0</v>
      </c>
      <c r="F59" s="130"/>
      <c r="G59" s="130"/>
      <c r="H59" s="130">
        <f t="shared" si="6"/>
        <v>0</v>
      </c>
    </row>
    <row r="60" spans="1:8" ht="14.25">
      <c r="A60" s="158" t="s">
        <v>370</v>
      </c>
      <c r="B60" s="159"/>
      <c r="C60" s="138"/>
      <c r="D60" s="130"/>
      <c r="E60" s="138">
        <f t="shared" si="10"/>
        <v>0</v>
      </c>
      <c r="F60" s="130"/>
      <c r="G60" s="130"/>
      <c r="H60" s="130">
        <f t="shared" si="6"/>
        <v>0</v>
      </c>
    </row>
    <row r="61" spans="1:8" ht="14.25">
      <c r="A61" s="158" t="s">
        <v>371</v>
      </c>
      <c r="B61" s="159"/>
      <c r="C61" s="138"/>
      <c r="D61" s="130"/>
      <c r="E61" s="138">
        <f t="shared" si="10"/>
        <v>0</v>
      </c>
      <c r="F61" s="130"/>
      <c r="G61" s="130"/>
      <c r="H61" s="130">
        <f t="shared" si="6"/>
        <v>0</v>
      </c>
    </row>
    <row r="62" spans="1:8" ht="14.25">
      <c r="A62" s="160" t="s">
        <v>372</v>
      </c>
      <c r="B62" s="161"/>
      <c r="C62" s="138">
        <f>SUM(C63:C70)</f>
        <v>0</v>
      </c>
      <c r="D62" s="138">
        <f>SUM(D63:D70)</f>
        <v>0</v>
      </c>
      <c r="E62" s="138">
        <f>E63+E64+E65+E66+E67+E69+E70</f>
        <v>0</v>
      </c>
      <c r="F62" s="138">
        <f>SUM(F63:F70)</f>
        <v>0</v>
      </c>
      <c r="G62" s="138">
        <f>SUM(G63:G70)</f>
        <v>0</v>
      </c>
      <c r="H62" s="130">
        <f t="shared" si="6"/>
        <v>0</v>
      </c>
    </row>
    <row r="63" spans="1:8" ht="14.25">
      <c r="A63" s="158" t="s">
        <v>373</v>
      </c>
      <c r="B63" s="159"/>
      <c r="C63" s="138"/>
      <c r="D63" s="130"/>
      <c r="E63" s="138">
        <f t="shared" si="10"/>
        <v>0</v>
      </c>
      <c r="F63" s="130"/>
      <c r="G63" s="130"/>
      <c r="H63" s="130">
        <f t="shared" si="6"/>
        <v>0</v>
      </c>
    </row>
    <row r="64" spans="1:8" ht="14.25">
      <c r="A64" s="158" t="s">
        <v>374</v>
      </c>
      <c r="B64" s="159"/>
      <c r="C64" s="138"/>
      <c r="D64" s="130"/>
      <c r="E64" s="138">
        <f t="shared" si="10"/>
        <v>0</v>
      </c>
      <c r="F64" s="130"/>
      <c r="G64" s="130"/>
      <c r="H64" s="130">
        <f t="shared" si="6"/>
        <v>0</v>
      </c>
    </row>
    <row r="65" spans="1:8" ht="14.25">
      <c r="A65" s="158" t="s">
        <v>375</v>
      </c>
      <c r="B65" s="159"/>
      <c r="C65" s="138"/>
      <c r="D65" s="130"/>
      <c r="E65" s="138">
        <f t="shared" si="10"/>
        <v>0</v>
      </c>
      <c r="F65" s="130"/>
      <c r="G65" s="130"/>
      <c r="H65" s="130">
        <f t="shared" si="6"/>
        <v>0</v>
      </c>
    </row>
    <row r="66" spans="1:8" ht="14.25">
      <c r="A66" s="158" t="s">
        <v>376</v>
      </c>
      <c r="B66" s="159"/>
      <c r="C66" s="138"/>
      <c r="D66" s="130"/>
      <c r="E66" s="138">
        <f t="shared" si="10"/>
        <v>0</v>
      </c>
      <c r="F66" s="130"/>
      <c r="G66" s="130"/>
      <c r="H66" s="130">
        <f t="shared" si="6"/>
        <v>0</v>
      </c>
    </row>
    <row r="67" spans="1:8" ht="14.25">
      <c r="A67" s="158" t="s">
        <v>377</v>
      </c>
      <c r="B67" s="159"/>
      <c r="C67" s="138"/>
      <c r="D67" s="130"/>
      <c r="E67" s="138">
        <f t="shared" si="10"/>
        <v>0</v>
      </c>
      <c r="F67" s="130"/>
      <c r="G67" s="130"/>
      <c r="H67" s="130">
        <f t="shared" si="6"/>
        <v>0</v>
      </c>
    </row>
    <row r="68" spans="1:8" ht="14.25">
      <c r="A68" s="158" t="s">
        <v>378</v>
      </c>
      <c r="B68" s="159"/>
      <c r="C68" s="138"/>
      <c r="D68" s="130"/>
      <c r="E68" s="138">
        <f t="shared" si="10"/>
        <v>0</v>
      </c>
      <c r="F68" s="130"/>
      <c r="G68" s="130"/>
      <c r="H68" s="130">
        <f t="shared" si="6"/>
        <v>0</v>
      </c>
    </row>
    <row r="69" spans="1:8" ht="14.25">
      <c r="A69" s="158" t="s">
        <v>379</v>
      </c>
      <c r="B69" s="159"/>
      <c r="C69" s="138"/>
      <c r="D69" s="130"/>
      <c r="E69" s="138">
        <f t="shared" si="10"/>
        <v>0</v>
      </c>
      <c r="F69" s="130"/>
      <c r="G69" s="130"/>
      <c r="H69" s="130">
        <f t="shared" si="6"/>
        <v>0</v>
      </c>
    </row>
    <row r="70" spans="1:8" ht="14.25">
      <c r="A70" s="158" t="s">
        <v>380</v>
      </c>
      <c r="B70" s="159"/>
      <c r="C70" s="138"/>
      <c r="D70" s="130"/>
      <c r="E70" s="138">
        <f t="shared" si="10"/>
        <v>0</v>
      </c>
      <c r="F70" s="130"/>
      <c r="G70" s="130"/>
      <c r="H70" s="130">
        <f t="shared" si="6"/>
        <v>0</v>
      </c>
    </row>
    <row r="71" spans="1:8" ht="14.25">
      <c r="A71" s="156" t="s">
        <v>381</v>
      </c>
      <c r="B71" s="157"/>
      <c r="C71" s="138">
        <f>SUM(C72:C74)</f>
        <v>0</v>
      </c>
      <c r="D71" s="138">
        <f>SUM(D72:D74)</f>
        <v>0</v>
      </c>
      <c r="E71" s="138">
        <f>SUM(E72:E74)</f>
        <v>0</v>
      </c>
      <c r="F71" s="138">
        <f>SUM(F72:F74)</f>
        <v>0</v>
      </c>
      <c r="G71" s="138">
        <f>SUM(G72:G74)</f>
        <v>0</v>
      </c>
      <c r="H71" s="130">
        <f t="shared" si="6"/>
        <v>0</v>
      </c>
    </row>
    <row r="72" spans="1:8" ht="14.25">
      <c r="A72" s="158" t="s">
        <v>382</v>
      </c>
      <c r="B72" s="159"/>
      <c r="C72" s="138"/>
      <c r="D72" s="130"/>
      <c r="E72" s="138">
        <f t="shared" si="10"/>
        <v>0</v>
      </c>
      <c r="F72" s="130"/>
      <c r="G72" s="130"/>
      <c r="H72" s="130">
        <f t="shared" si="6"/>
        <v>0</v>
      </c>
    </row>
    <row r="73" spans="1:8" ht="14.25">
      <c r="A73" s="158" t="s">
        <v>383</v>
      </c>
      <c r="B73" s="159"/>
      <c r="C73" s="138"/>
      <c r="D73" s="130"/>
      <c r="E73" s="138">
        <f t="shared" si="10"/>
        <v>0</v>
      </c>
      <c r="F73" s="130"/>
      <c r="G73" s="130"/>
      <c r="H73" s="130">
        <f t="shared" si="6"/>
        <v>0</v>
      </c>
    </row>
    <row r="74" spans="1:8" ht="14.25">
      <c r="A74" s="158" t="s">
        <v>384</v>
      </c>
      <c r="B74" s="159"/>
      <c r="C74" s="138"/>
      <c r="D74" s="130"/>
      <c r="E74" s="138">
        <f t="shared" si="10"/>
        <v>0</v>
      </c>
      <c r="F74" s="130"/>
      <c r="G74" s="130"/>
      <c r="H74" s="130">
        <f t="shared" si="6"/>
        <v>0</v>
      </c>
    </row>
    <row r="75" spans="1:8" ht="14.25">
      <c r="A75" s="156" t="s">
        <v>385</v>
      </c>
      <c r="B75" s="157"/>
      <c r="C75" s="138">
        <f>SUM(C76:C82)</f>
        <v>0</v>
      </c>
      <c r="D75" s="138">
        <f>SUM(D76:D82)</f>
        <v>0</v>
      </c>
      <c r="E75" s="138">
        <f>SUM(E76:E82)</f>
        <v>0</v>
      </c>
      <c r="F75" s="138">
        <f>SUM(F76:F82)</f>
        <v>0</v>
      </c>
      <c r="G75" s="138">
        <f>SUM(G76:G82)</f>
        <v>0</v>
      </c>
      <c r="H75" s="130">
        <f t="shared" si="6"/>
        <v>0</v>
      </c>
    </row>
    <row r="76" spans="1:8" ht="14.25">
      <c r="A76" s="158" t="s">
        <v>386</v>
      </c>
      <c r="B76" s="159"/>
      <c r="C76" s="138"/>
      <c r="D76" s="130"/>
      <c r="E76" s="138">
        <f t="shared" si="10"/>
        <v>0</v>
      </c>
      <c r="F76" s="130"/>
      <c r="G76" s="130"/>
      <c r="H76" s="130">
        <f t="shared" si="6"/>
        <v>0</v>
      </c>
    </row>
    <row r="77" spans="1:8" ht="14.25">
      <c r="A77" s="158" t="s">
        <v>387</v>
      </c>
      <c r="B77" s="159"/>
      <c r="C77" s="138"/>
      <c r="D77" s="130"/>
      <c r="E77" s="138">
        <f t="shared" si="10"/>
        <v>0</v>
      </c>
      <c r="F77" s="130"/>
      <c r="G77" s="130"/>
      <c r="H77" s="130">
        <f t="shared" si="6"/>
        <v>0</v>
      </c>
    </row>
    <row r="78" spans="1:8" ht="14.25">
      <c r="A78" s="158" t="s">
        <v>388</v>
      </c>
      <c r="B78" s="159"/>
      <c r="C78" s="138"/>
      <c r="D78" s="130"/>
      <c r="E78" s="138">
        <f t="shared" si="10"/>
        <v>0</v>
      </c>
      <c r="F78" s="130"/>
      <c r="G78" s="130"/>
      <c r="H78" s="130">
        <f t="shared" si="6"/>
        <v>0</v>
      </c>
    </row>
    <row r="79" spans="1:8" ht="14.25">
      <c r="A79" s="158" t="s">
        <v>389</v>
      </c>
      <c r="B79" s="159"/>
      <c r="C79" s="138"/>
      <c r="D79" s="130"/>
      <c r="E79" s="138">
        <f t="shared" si="10"/>
        <v>0</v>
      </c>
      <c r="F79" s="130"/>
      <c r="G79" s="130"/>
      <c r="H79" s="130">
        <f t="shared" si="6"/>
        <v>0</v>
      </c>
    </row>
    <row r="80" spans="1:8" ht="14.25">
      <c r="A80" s="158" t="s">
        <v>390</v>
      </c>
      <c r="B80" s="159"/>
      <c r="C80" s="138"/>
      <c r="D80" s="130"/>
      <c r="E80" s="138">
        <f t="shared" si="10"/>
        <v>0</v>
      </c>
      <c r="F80" s="130"/>
      <c r="G80" s="130"/>
      <c r="H80" s="130">
        <f t="shared" si="6"/>
        <v>0</v>
      </c>
    </row>
    <row r="81" spans="1:8" ht="14.25">
      <c r="A81" s="158" t="s">
        <v>391</v>
      </c>
      <c r="B81" s="159"/>
      <c r="C81" s="138"/>
      <c r="D81" s="130"/>
      <c r="E81" s="138">
        <f t="shared" si="10"/>
        <v>0</v>
      </c>
      <c r="F81" s="130"/>
      <c r="G81" s="130"/>
      <c r="H81" s="130">
        <f t="shared" si="6"/>
        <v>0</v>
      </c>
    </row>
    <row r="82" spans="1:8" ht="14.25">
      <c r="A82" s="158" t="s">
        <v>392</v>
      </c>
      <c r="B82" s="159"/>
      <c r="C82" s="138"/>
      <c r="D82" s="130"/>
      <c r="E82" s="138">
        <f t="shared" si="10"/>
        <v>0</v>
      </c>
      <c r="F82" s="130"/>
      <c r="G82" s="130"/>
      <c r="H82" s="130">
        <f t="shared" si="6"/>
        <v>0</v>
      </c>
    </row>
    <row r="83" spans="1:8" ht="14.25">
      <c r="A83" s="162"/>
      <c r="B83" s="163"/>
      <c r="C83" s="164"/>
      <c r="D83" s="143"/>
      <c r="E83" s="143"/>
      <c r="F83" s="143"/>
      <c r="G83" s="143"/>
      <c r="H83" s="143"/>
    </row>
    <row r="84" spans="1:8" ht="14.25">
      <c r="A84" s="165" t="s">
        <v>393</v>
      </c>
      <c r="B84" s="166"/>
      <c r="C84" s="167">
        <f aca="true" t="shared" si="12" ref="C84:H84">C85+C103+C93+C113+C123+C133+C137+C146+C150</f>
        <v>92791231</v>
      </c>
      <c r="D84" s="167">
        <f>D85+D103+D93+D113+D123+D133+D137+D146+D150</f>
        <v>0</v>
      </c>
      <c r="E84" s="167">
        <f t="shared" si="12"/>
        <v>92791231</v>
      </c>
      <c r="F84" s="167">
        <f>F85+F103+F93+F113+F123+F133+F137+F146+F150</f>
        <v>32607980.72</v>
      </c>
      <c r="G84" s="167">
        <f>G85+G103+G93+G113+G123+G133+G137+G146+G150</f>
        <v>32164006.740000002</v>
      </c>
      <c r="H84" s="167">
        <f t="shared" si="12"/>
        <v>60183250.28</v>
      </c>
    </row>
    <row r="85" spans="1:8" ht="14.25">
      <c r="A85" s="156" t="s">
        <v>320</v>
      </c>
      <c r="B85" s="157"/>
      <c r="C85" s="138">
        <f>SUM(C86:C92)</f>
        <v>46671552</v>
      </c>
      <c r="D85" s="138">
        <f>SUM(D86:D92)</f>
        <v>0</v>
      </c>
      <c r="E85" s="138">
        <f>SUM(E86:E92)</f>
        <v>46671552</v>
      </c>
      <c r="F85" s="138">
        <f>SUM(F86:F92)</f>
        <v>22223065.15</v>
      </c>
      <c r="G85" s="138">
        <f>SUM(G86:G92)</f>
        <v>21785587.17</v>
      </c>
      <c r="H85" s="130">
        <f aca="true" t="shared" si="13" ref="H85:H148">E85-F85</f>
        <v>24448486.85</v>
      </c>
    </row>
    <row r="86" spans="1:8" ht="14.25">
      <c r="A86" s="158" t="s">
        <v>321</v>
      </c>
      <c r="B86" s="159"/>
      <c r="C86" s="138">
        <v>15808192.92</v>
      </c>
      <c r="D86" s="130">
        <v>0</v>
      </c>
      <c r="E86" s="138">
        <f aca="true" t="shared" si="14" ref="E86:E102">C86+D86</f>
        <v>15808192.92</v>
      </c>
      <c r="F86" s="130">
        <v>7407218.48</v>
      </c>
      <c r="G86" s="130">
        <v>7407218.48</v>
      </c>
      <c r="H86" s="130">
        <f t="shared" si="13"/>
        <v>8400974.44</v>
      </c>
    </row>
    <row r="87" spans="1:8" ht="14.25">
      <c r="A87" s="158" t="s">
        <v>322</v>
      </c>
      <c r="B87" s="159"/>
      <c r="C87" s="138">
        <v>609000</v>
      </c>
      <c r="D87" s="130">
        <v>0</v>
      </c>
      <c r="E87" s="138">
        <f t="shared" si="14"/>
        <v>609000</v>
      </c>
      <c r="F87" s="130">
        <v>275050</v>
      </c>
      <c r="G87" s="130">
        <v>275050</v>
      </c>
      <c r="H87" s="130">
        <f t="shared" si="13"/>
        <v>333950</v>
      </c>
    </row>
    <row r="88" spans="1:8" ht="14.25">
      <c r="A88" s="158" t="s">
        <v>323</v>
      </c>
      <c r="B88" s="159"/>
      <c r="C88" s="138">
        <v>3339504.83</v>
      </c>
      <c r="D88" s="130">
        <v>0</v>
      </c>
      <c r="E88" s="138">
        <f t="shared" si="14"/>
        <v>3339504.83</v>
      </c>
      <c r="F88" s="130">
        <v>1430850.02</v>
      </c>
      <c r="G88" s="130">
        <v>1430850.02</v>
      </c>
      <c r="H88" s="130">
        <f t="shared" si="13"/>
        <v>1908654.81</v>
      </c>
    </row>
    <row r="89" spans="1:8" ht="14.25">
      <c r="A89" s="158" t="s">
        <v>324</v>
      </c>
      <c r="B89" s="159"/>
      <c r="C89" s="138">
        <v>5538678.94</v>
      </c>
      <c r="D89" s="130">
        <v>0</v>
      </c>
      <c r="E89" s="138">
        <f t="shared" si="14"/>
        <v>5538678.94</v>
      </c>
      <c r="F89" s="130">
        <v>2418964.66</v>
      </c>
      <c r="G89" s="130">
        <v>1981486.68</v>
      </c>
      <c r="H89" s="130">
        <f t="shared" si="13"/>
        <v>3119714.2800000003</v>
      </c>
    </row>
    <row r="90" spans="1:8" ht="14.25">
      <c r="A90" s="158" t="s">
        <v>325</v>
      </c>
      <c r="B90" s="159"/>
      <c r="C90" s="138">
        <v>21376175.31</v>
      </c>
      <c r="D90" s="130">
        <v>0</v>
      </c>
      <c r="E90" s="138">
        <f t="shared" si="14"/>
        <v>21376175.31</v>
      </c>
      <c r="F90" s="130">
        <v>10690981.99</v>
      </c>
      <c r="G90" s="130">
        <v>10690981.99</v>
      </c>
      <c r="H90" s="130">
        <f t="shared" si="13"/>
        <v>10685193.319999998</v>
      </c>
    </row>
    <row r="91" spans="1:8" ht="14.25">
      <c r="A91" s="158" t="s">
        <v>326</v>
      </c>
      <c r="B91" s="159"/>
      <c r="C91" s="138"/>
      <c r="D91" s="130"/>
      <c r="E91" s="138">
        <f t="shared" si="14"/>
        <v>0</v>
      </c>
      <c r="F91" s="130"/>
      <c r="G91" s="130"/>
      <c r="H91" s="130">
        <f t="shared" si="13"/>
        <v>0</v>
      </c>
    </row>
    <row r="92" spans="1:8" ht="14.25">
      <c r="A92" s="158" t="s">
        <v>327</v>
      </c>
      <c r="B92" s="159"/>
      <c r="C92" s="138"/>
      <c r="D92" s="130"/>
      <c r="E92" s="138">
        <f t="shared" si="14"/>
        <v>0</v>
      </c>
      <c r="F92" s="130"/>
      <c r="G92" s="130"/>
      <c r="H92" s="130">
        <f t="shared" si="13"/>
        <v>0</v>
      </c>
    </row>
    <row r="93" spans="1:8" ht="14.25">
      <c r="A93" s="156" t="s">
        <v>328</v>
      </c>
      <c r="B93" s="157"/>
      <c r="C93" s="138">
        <f>SUM(C94:C102)</f>
        <v>4332250</v>
      </c>
      <c r="D93" s="138">
        <f>SUM(D94:D102)</f>
        <v>0</v>
      </c>
      <c r="E93" s="138">
        <f>SUM(E94:E102)</f>
        <v>4332250</v>
      </c>
      <c r="F93" s="138">
        <f>SUM(F94:F102)</f>
        <v>1886558.72</v>
      </c>
      <c r="G93" s="138">
        <f>SUM(G94:G102)</f>
        <v>1886558.72</v>
      </c>
      <c r="H93" s="130">
        <f t="shared" si="13"/>
        <v>2445691.2800000003</v>
      </c>
    </row>
    <row r="94" spans="1:8" ht="14.25">
      <c r="A94" s="158" t="s">
        <v>329</v>
      </c>
      <c r="B94" s="159"/>
      <c r="C94" s="138">
        <v>2041620</v>
      </c>
      <c r="D94" s="130">
        <v>0</v>
      </c>
      <c r="E94" s="138">
        <f t="shared" si="14"/>
        <v>2041620</v>
      </c>
      <c r="F94" s="130">
        <v>639445.53</v>
      </c>
      <c r="G94" s="130">
        <v>639445.53</v>
      </c>
      <c r="H94" s="130">
        <f t="shared" si="13"/>
        <v>1402174.47</v>
      </c>
    </row>
    <row r="95" spans="1:8" ht="14.25">
      <c r="A95" s="158" t="s">
        <v>330</v>
      </c>
      <c r="B95" s="159"/>
      <c r="C95" s="138">
        <v>185680</v>
      </c>
      <c r="D95" s="130">
        <v>0</v>
      </c>
      <c r="E95" s="138">
        <f t="shared" si="14"/>
        <v>185680</v>
      </c>
      <c r="F95" s="130">
        <v>131728.28</v>
      </c>
      <c r="G95" s="130">
        <v>131728.28</v>
      </c>
      <c r="H95" s="130">
        <f t="shared" si="13"/>
        <v>53951.72</v>
      </c>
    </row>
    <row r="96" spans="1:8" ht="14.25">
      <c r="A96" s="158" t="s">
        <v>331</v>
      </c>
      <c r="B96" s="159"/>
      <c r="C96" s="138"/>
      <c r="D96" s="130"/>
      <c r="E96" s="138">
        <f t="shared" si="14"/>
        <v>0</v>
      </c>
      <c r="F96" s="130"/>
      <c r="G96" s="130"/>
      <c r="H96" s="130">
        <f t="shared" si="13"/>
        <v>0</v>
      </c>
    </row>
    <row r="97" spans="1:8" ht="14.25">
      <c r="A97" s="158" t="s">
        <v>332</v>
      </c>
      <c r="B97" s="159"/>
      <c r="C97" s="138">
        <v>75760</v>
      </c>
      <c r="D97" s="130">
        <v>0</v>
      </c>
      <c r="E97" s="138">
        <f t="shared" si="14"/>
        <v>75760</v>
      </c>
      <c r="F97" s="130">
        <v>12639.76</v>
      </c>
      <c r="G97" s="130">
        <v>12639.76</v>
      </c>
      <c r="H97" s="130">
        <f t="shared" si="13"/>
        <v>63120.24</v>
      </c>
    </row>
    <row r="98" spans="1:8" ht="14.25">
      <c r="A98" s="158" t="s">
        <v>333</v>
      </c>
      <c r="B98" s="159"/>
      <c r="C98" s="138"/>
      <c r="D98" s="130"/>
      <c r="E98" s="138">
        <f t="shared" si="14"/>
        <v>0</v>
      </c>
      <c r="F98" s="130"/>
      <c r="G98" s="130"/>
      <c r="H98" s="130">
        <f t="shared" si="13"/>
        <v>0</v>
      </c>
    </row>
    <row r="99" spans="1:8" ht="14.25">
      <c r="A99" s="158" t="s">
        <v>334</v>
      </c>
      <c r="B99" s="159"/>
      <c r="C99" s="138">
        <v>1950000</v>
      </c>
      <c r="D99" s="130">
        <v>0</v>
      </c>
      <c r="E99" s="138">
        <f t="shared" si="14"/>
        <v>1950000</v>
      </c>
      <c r="F99" s="130">
        <v>1092298.2</v>
      </c>
      <c r="G99" s="130">
        <v>1092298.2</v>
      </c>
      <c r="H99" s="130">
        <f t="shared" si="13"/>
        <v>857701.8</v>
      </c>
    </row>
    <row r="100" spans="1:8" ht="14.25">
      <c r="A100" s="158" t="s">
        <v>335</v>
      </c>
      <c r="B100" s="159"/>
      <c r="C100" s="138">
        <v>58690</v>
      </c>
      <c r="D100" s="130">
        <v>0</v>
      </c>
      <c r="E100" s="138">
        <f t="shared" si="14"/>
        <v>58690</v>
      </c>
      <c r="F100" s="130">
        <v>6750.23</v>
      </c>
      <c r="G100" s="130">
        <v>6750.23</v>
      </c>
      <c r="H100" s="130">
        <f t="shared" si="13"/>
        <v>51939.770000000004</v>
      </c>
    </row>
    <row r="101" spans="1:8" ht="14.25">
      <c r="A101" s="158" t="s">
        <v>336</v>
      </c>
      <c r="B101" s="159"/>
      <c r="C101" s="138"/>
      <c r="D101" s="130"/>
      <c r="E101" s="138">
        <f t="shared" si="14"/>
        <v>0</v>
      </c>
      <c r="F101" s="130"/>
      <c r="G101" s="130"/>
      <c r="H101" s="130">
        <f t="shared" si="13"/>
        <v>0</v>
      </c>
    </row>
    <row r="102" spans="1:8" ht="14.25">
      <c r="A102" s="158" t="s">
        <v>337</v>
      </c>
      <c r="B102" s="159"/>
      <c r="C102" s="138">
        <v>20500</v>
      </c>
      <c r="D102" s="130">
        <v>0</v>
      </c>
      <c r="E102" s="138">
        <f t="shared" si="14"/>
        <v>20500</v>
      </c>
      <c r="F102" s="130">
        <v>3696.72</v>
      </c>
      <c r="G102" s="130">
        <v>3696.72</v>
      </c>
      <c r="H102" s="130">
        <f t="shared" si="13"/>
        <v>16803.28</v>
      </c>
    </row>
    <row r="103" spans="1:8" ht="14.25">
      <c r="A103" s="156" t="s">
        <v>338</v>
      </c>
      <c r="B103" s="157"/>
      <c r="C103" s="138">
        <f>SUM(C104:C112)</f>
        <v>17014182</v>
      </c>
      <c r="D103" s="138">
        <f>SUM(D104:D112)</f>
        <v>0</v>
      </c>
      <c r="E103" s="138">
        <f>SUM(E104:E112)</f>
        <v>17014182</v>
      </c>
      <c r="F103" s="138">
        <f>SUM(F104:F112)</f>
        <v>5589329.850000001</v>
      </c>
      <c r="G103" s="138">
        <f>SUM(G104:G112)</f>
        <v>5582833.850000001</v>
      </c>
      <c r="H103" s="130">
        <f t="shared" si="13"/>
        <v>11424852.149999999</v>
      </c>
    </row>
    <row r="104" spans="1:8" ht="14.25">
      <c r="A104" s="158" t="s">
        <v>339</v>
      </c>
      <c r="B104" s="159"/>
      <c r="C104" s="138">
        <v>1398330</v>
      </c>
      <c r="D104" s="130">
        <v>0</v>
      </c>
      <c r="E104" s="130">
        <f>C104+D104</f>
        <v>1398330</v>
      </c>
      <c r="F104" s="130">
        <v>680717.38</v>
      </c>
      <c r="G104" s="130">
        <v>680717.38</v>
      </c>
      <c r="H104" s="130">
        <f t="shared" si="13"/>
        <v>717612.62</v>
      </c>
    </row>
    <row r="105" spans="1:8" ht="14.25">
      <c r="A105" s="158" t="s">
        <v>340</v>
      </c>
      <c r="B105" s="159"/>
      <c r="C105" s="138">
        <v>6624390</v>
      </c>
      <c r="D105" s="130">
        <v>0</v>
      </c>
      <c r="E105" s="130">
        <f aca="true" t="shared" si="15" ref="E105:E112">C105+D105</f>
        <v>6624390</v>
      </c>
      <c r="F105" s="130">
        <v>1460396.97</v>
      </c>
      <c r="G105" s="130">
        <v>1460396.97</v>
      </c>
      <c r="H105" s="130">
        <f t="shared" si="13"/>
        <v>5163993.03</v>
      </c>
    </row>
    <row r="106" spans="1:8" ht="14.25">
      <c r="A106" s="158" t="s">
        <v>341</v>
      </c>
      <c r="B106" s="159"/>
      <c r="C106" s="138">
        <v>2789104</v>
      </c>
      <c r="D106" s="130">
        <v>0</v>
      </c>
      <c r="E106" s="130">
        <f t="shared" si="15"/>
        <v>2789104</v>
      </c>
      <c r="F106" s="130">
        <v>1466993.49</v>
      </c>
      <c r="G106" s="130">
        <v>1466993.49</v>
      </c>
      <c r="H106" s="130">
        <f t="shared" si="13"/>
        <v>1322110.51</v>
      </c>
    </row>
    <row r="107" spans="1:8" ht="14.25">
      <c r="A107" s="158" t="s">
        <v>342</v>
      </c>
      <c r="B107" s="159"/>
      <c r="C107" s="138">
        <v>359165</v>
      </c>
      <c r="D107" s="130">
        <v>0</v>
      </c>
      <c r="E107" s="130">
        <f t="shared" si="15"/>
        <v>359165</v>
      </c>
      <c r="F107" s="130">
        <v>238906.67</v>
      </c>
      <c r="G107" s="130">
        <v>238906.67</v>
      </c>
      <c r="H107" s="130">
        <f t="shared" si="13"/>
        <v>120258.32999999999</v>
      </c>
    </row>
    <row r="108" spans="1:8" ht="14.25">
      <c r="A108" s="158" t="s">
        <v>343</v>
      </c>
      <c r="B108" s="159"/>
      <c r="C108" s="138">
        <v>4065805</v>
      </c>
      <c r="D108" s="130">
        <v>0</v>
      </c>
      <c r="E108" s="130">
        <f t="shared" si="15"/>
        <v>4065805</v>
      </c>
      <c r="F108" s="130">
        <v>1062041.74</v>
      </c>
      <c r="G108" s="130">
        <v>1055545.74</v>
      </c>
      <c r="H108" s="130">
        <f t="shared" si="13"/>
        <v>3003763.26</v>
      </c>
    </row>
    <row r="109" spans="1:8" ht="14.25">
      <c r="A109" s="158" t="s">
        <v>344</v>
      </c>
      <c r="B109" s="159"/>
      <c r="C109" s="138">
        <v>0</v>
      </c>
      <c r="D109" s="130">
        <v>0</v>
      </c>
      <c r="E109" s="130">
        <f t="shared" si="15"/>
        <v>0</v>
      </c>
      <c r="F109" s="130">
        <v>0</v>
      </c>
      <c r="G109" s="130">
        <v>0</v>
      </c>
      <c r="H109" s="130">
        <f t="shared" si="13"/>
        <v>0</v>
      </c>
    </row>
    <row r="110" spans="1:8" ht="14.25">
      <c r="A110" s="158" t="s">
        <v>345</v>
      </c>
      <c r="B110" s="159"/>
      <c r="C110" s="138">
        <v>1042267</v>
      </c>
      <c r="D110" s="130">
        <v>0</v>
      </c>
      <c r="E110" s="130">
        <f t="shared" si="15"/>
        <v>1042267</v>
      </c>
      <c r="F110" s="130">
        <v>386421.98</v>
      </c>
      <c r="G110" s="130">
        <v>386421.98</v>
      </c>
      <c r="H110" s="130">
        <f t="shared" si="13"/>
        <v>655845.02</v>
      </c>
    </row>
    <row r="111" spans="1:8" ht="14.25">
      <c r="A111" s="158" t="s">
        <v>346</v>
      </c>
      <c r="B111" s="159"/>
      <c r="C111" s="138">
        <v>649471</v>
      </c>
      <c r="D111" s="130">
        <v>0</v>
      </c>
      <c r="E111" s="130">
        <f t="shared" si="15"/>
        <v>649471</v>
      </c>
      <c r="F111" s="130">
        <v>232154.88</v>
      </c>
      <c r="G111" s="130">
        <v>232154.88</v>
      </c>
      <c r="H111" s="130">
        <f t="shared" si="13"/>
        <v>417316.12</v>
      </c>
    </row>
    <row r="112" spans="1:8" ht="14.25">
      <c r="A112" s="158" t="s">
        <v>347</v>
      </c>
      <c r="B112" s="159"/>
      <c r="C112" s="138">
        <v>85650</v>
      </c>
      <c r="D112" s="130">
        <v>0</v>
      </c>
      <c r="E112" s="130">
        <f t="shared" si="15"/>
        <v>85650</v>
      </c>
      <c r="F112" s="130">
        <v>61696.74</v>
      </c>
      <c r="G112" s="130">
        <v>61696.74</v>
      </c>
      <c r="H112" s="130">
        <f t="shared" si="13"/>
        <v>23953.260000000002</v>
      </c>
    </row>
    <row r="113" spans="1:8" ht="14.25">
      <c r="A113" s="160" t="s">
        <v>348</v>
      </c>
      <c r="B113" s="161"/>
      <c r="C113" s="138">
        <f>SUM(C114:C122)</f>
        <v>24773247</v>
      </c>
      <c r="D113" s="138">
        <f>SUM(D114:D122)</f>
        <v>0</v>
      </c>
      <c r="E113" s="138">
        <f>SUM(E114:E122)</f>
        <v>24773247</v>
      </c>
      <c r="F113" s="138">
        <f>SUM(F114:F122)</f>
        <v>2909027</v>
      </c>
      <c r="G113" s="138">
        <f>SUM(G114:G122)</f>
        <v>2909027</v>
      </c>
      <c r="H113" s="130">
        <f t="shared" si="13"/>
        <v>21864220</v>
      </c>
    </row>
    <row r="114" spans="1:8" ht="14.25">
      <c r="A114" s="158" t="s">
        <v>349</v>
      </c>
      <c r="B114" s="159"/>
      <c r="C114" s="138"/>
      <c r="D114" s="130"/>
      <c r="E114" s="130">
        <f>C114+D114</f>
        <v>0</v>
      </c>
      <c r="F114" s="130"/>
      <c r="G114" s="130"/>
      <c r="H114" s="130">
        <f t="shared" si="13"/>
        <v>0</v>
      </c>
    </row>
    <row r="115" spans="1:8" ht="14.25">
      <c r="A115" s="158" t="s">
        <v>350</v>
      </c>
      <c r="B115" s="159"/>
      <c r="C115" s="138"/>
      <c r="D115" s="130"/>
      <c r="E115" s="130">
        <f aca="true" t="shared" si="16" ref="E115:E122">C115+D115</f>
        <v>0</v>
      </c>
      <c r="F115" s="130"/>
      <c r="G115" s="130"/>
      <c r="H115" s="130">
        <f t="shared" si="13"/>
        <v>0</v>
      </c>
    </row>
    <row r="116" spans="1:8" ht="14.25">
      <c r="A116" s="158" t="s">
        <v>351</v>
      </c>
      <c r="B116" s="159"/>
      <c r="C116" s="138"/>
      <c r="D116" s="130"/>
      <c r="E116" s="130">
        <f t="shared" si="16"/>
        <v>0</v>
      </c>
      <c r="F116" s="130"/>
      <c r="G116" s="130"/>
      <c r="H116" s="130">
        <f t="shared" si="13"/>
        <v>0</v>
      </c>
    </row>
    <row r="117" spans="1:8" ht="14.25">
      <c r="A117" s="158" t="s">
        <v>352</v>
      </c>
      <c r="B117" s="159"/>
      <c r="C117" s="138">
        <v>24773247</v>
      </c>
      <c r="D117" s="130">
        <v>0</v>
      </c>
      <c r="E117" s="130">
        <f t="shared" si="16"/>
        <v>24773247</v>
      </c>
      <c r="F117" s="130">
        <v>2909027</v>
      </c>
      <c r="G117" s="130">
        <v>2909027</v>
      </c>
      <c r="H117" s="130">
        <f t="shared" si="13"/>
        <v>21864220</v>
      </c>
    </row>
    <row r="118" spans="1:8" ht="14.25">
      <c r="A118" s="158" t="s">
        <v>353</v>
      </c>
      <c r="B118" s="159"/>
      <c r="C118" s="138"/>
      <c r="D118" s="130"/>
      <c r="E118" s="130">
        <f t="shared" si="16"/>
        <v>0</v>
      </c>
      <c r="F118" s="130"/>
      <c r="G118" s="130"/>
      <c r="H118" s="130">
        <f t="shared" si="13"/>
        <v>0</v>
      </c>
    </row>
    <row r="119" spans="1:8" ht="14.25">
      <c r="A119" s="158" t="s">
        <v>354</v>
      </c>
      <c r="B119" s="159"/>
      <c r="C119" s="138"/>
      <c r="D119" s="130"/>
      <c r="E119" s="130">
        <f t="shared" si="16"/>
        <v>0</v>
      </c>
      <c r="F119" s="130"/>
      <c r="G119" s="130"/>
      <c r="H119" s="130">
        <f t="shared" si="13"/>
        <v>0</v>
      </c>
    </row>
    <row r="120" spans="1:8" ht="14.25">
      <c r="A120" s="158" t="s">
        <v>355</v>
      </c>
      <c r="B120" s="159"/>
      <c r="C120" s="138"/>
      <c r="D120" s="130"/>
      <c r="E120" s="130">
        <f t="shared" si="16"/>
        <v>0</v>
      </c>
      <c r="F120" s="130"/>
      <c r="G120" s="130"/>
      <c r="H120" s="130">
        <f t="shared" si="13"/>
        <v>0</v>
      </c>
    </row>
    <row r="121" spans="1:8" ht="14.25">
      <c r="A121" s="158" t="s">
        <v>356</v>
      </c>
      <c r="B121" s="159"/>
      <c r="C121" s="138"/>
      <c r="D121" s="130"/>
      <c r="E121" s="130">
        <f t="shared" si="16"/>
        <v>0</v>
      </c>
      <c r="F121" s="130"/>
      <c r="G121" s="130"/>
      <c r="H121" s="130">
        <f t="shared" si="13"/>
        <v>0</v>
      </c>
    </row>
    <row r="122" spans="1:8" ht="14.25">
      <c r="A122" s="158" t="s">
        <v>357</v>
      </c>
      <c r="B122" s="159"/>
      <c r="C122" s="138"/>
      <c r="D122" s="130"/>
      <c r="E122" s="130">
        <f t="shared" si="16"/>
        <v>0</v>
      </c>
      <c r="F122" s="130"/>
      <c r="G122" s="130"/>
      <c r="H122" s="130">
        <f t="shared" si="13"/>
        <v>0</v>
      </c>
    </row>
    <row r="123" spans="1:8" ht="14.25">
      <c r="A123" s="156" t="s">
        <v>358</v>
      </c>
      <c r="B123" s="157"/>
      <c r="C123" s="138">
        <f>SUM(C124:C132)</f>
        <v>0</v>
      </c>
      <c r="D123" s="138">
        <f>SUM(D124:D132)</f>
        <v>0</v>
      </c>
      <c r="E123" s="138">
        <f>SUM(E124:E132)</f>
        <v>0</v>
      </c>
      <c r="F123" s="138">
        <f>SUM(F124:F132)</f>
        <v>0</v>
      </c>
      <c r="G123" s="138">
        <f>SUM(G124:G132)</f>
        <v>0</v>
      </c>
      <c r="H123" s="130">
        <f t="shared" si="13"/>
        <v>0</v>
      </c>
    </row>
    <row r="124" spans="1:8" ht="14.25">
      <c r="A124" s="158" t="s">
        <v>359</v>
      </c>
      <c r="B124" s="159"/>
      <c r="C124" s="138"/>
      <c r="D124" s="130"/>
      <c r="E124" s="130">
        <f>C124+D124</f>
        <v>0</v>
      </c>
      <c r="F124" s="130"/>
      <c r="G124" s="130"/>
      <c r="H124" s="130">
        <f t="shared" si="13"/>
        <v>0</v>
      </c>
    </row>
    <row r="125" spans="1:8" ht="14.25">
      <c r="A125" s="158" t="s">
        <v>360</v>
      </c>
      <c r="B125" s="159"/>
      <c r="C125" s="138"/>
      <c r="D125" s="130"/>
      <c r="E125" s="130">
        <f aca="true" t="shared" si="17" ref="E125:E132">C125+D125</f>
        <v>0</v>
      </c>
      <c r="F125" s="130"/>
      <c r="G125" s="130"/>
      <c r="H125" s="130">
        <f t="shared" si="13"/>
        <v>0</v>
      </c>
    </row>
    <row r="126" spans="1:8" ht="14.25">
      <c r="A126" s="158" t="s">
        <v>361</v>
      </c>
      <c r="B126" s="159"/>
      <c r="C126" s="138"/>
      <c r="D126" s="130"/>
      <c r="E126" s="130">
        <f t="shared" si="17"/>
        <v>0</v>
      </c>
      <c r="F126" s="130"/>
      <c r="G126" s="130"/>
      <c r="H126" s="130">
        <f t="shared" si="13"/>
        <v>0</v>
      </c>
    </row>
    <row r="127" spans="1:8" ht="14.25">
      <c r="A127" s="158" t="s">
        <v>362</v>
      </c>
      <c r="B127" s="159"/>
      <c r="C127" s="138"/>
      <c r="D127" s="130"/>
      <c r="E127" s="130">
        <f t="shared" si="17"/>
        <v>0</v>
      </c>
      <c r="F127" s="130"/>
      <c r="G127" s="130"/>
      <c r="H127" s="130">
        <f t="shared" si="13"/>
        <v>0</v>
      </c>
    </row>
    <row r="128" spans="1:8" ht="14.25">
      <c r="A128" s="158" t="s">
        <v>363</v>
      </c>
      <c r="B128" s="159"/>
      <c r="C128" s="138"/>
      <c r="D128" s="130"/>
      <c r="E128" s="130">
        <f t="shared" si="17"/>
        <v>0</v>
      </c>
      <c r="F128" s="130"/>
      <c r="G128" s="130"/>
      <c r="H128" s="130">
        <f t="shared" si="13"/>
        <v>0</v>
      </c>
    </row>
    <row r="129" spans="1:8" ht="14.25">
      <c r="A129" s="158" t="s">
        <v>364</v>
      </c>
      <c r="B129" s="159"/>
      <c r="C129" s="138"/>
      <c r="D129" s="130"/>
      <c r="E129" s="130">
        <f t="shared" si="17"/>
        <v>0</v>
      </c>
      <c r="F129" s="130"/>
      <c r="G129" s="130"/>
      <c r="H129" s="130">
        <f t="shared" si="13"/>
        <v>0</v>
      </c>
    </row>
    <row r="130" spans="1:8" ht="14.25">
      <c r="A130" s="158" t="s">
        <v>365</v>
      </c>
      <c r="B130" s="159"/>
      <c r="C130" s="138"/>
      <c r="D130" s="130"/>
      <c r="E130" s="130">
        <f t="shared" si="17"/>
        <v>0</v>
      </c>
      <c r="F130" s="130"/>
      <c r="G130" s="130"/>
      <c r="H130" s="130">
        <f t="shared" si="13"/>
        <v>0</v>
      </c>
    </row>
    <row r="131" spans="1:8" ht="14.25">
      <c r="A131" s="158" t="s">
        <v>366</v>
      </c>
      <c r="B131" s="159"/>
      <c r="C131" s="138"/>
      <c r="D131" s="130"/>
      <c r="E131" s="130">
        <f t="shared" si="17"/>
        <v>0</v>
      </c>
      <c r="F131" s="130"/>
      <c r="G131" s="130"/>
      <c r="H131" s="130">
        <f t="shared" si="13"/>
        <v>0</v>
      </c>
    </row>
    <row r="132" spans="1:8" ht="14.25">
      <c r="A132" s="158" t="s">
        <v>367</v>
      </c>
      <c r="B132" s="159"/>
      <c r="C132" s="138"/>
      <c r="D132" s="130"/>
      <c r="E132" s="130">
        <f t="shared" si="17"/>
        <v>0</v>
      </c>
      <c r="F132" s="130"/>
      <c r="G132" s="130"/>
      <c r="H132" s="130">
        <f t="shared" si="13"/>
        <v>0</v>
      </c>
    </row>
    <row r="133" spans="1:8" ht="14.25">
      <c r="A133" s="156" t="s">
        <v>368</v>
      </c>
      <c r="B133" s="157"/>
      <c r="C133" s="138">
        <f>SUM(C134:C136)</f>
        <v>0</v>
      </c>
      <c r="D133" s="138">
        <f>SUM(D134:D136)</f>
        <v>0</v>
      </c>
      <c r="E133" s="138">
        <f>SUM(E134:E136)</f>
        <v>0</v>
      </c>
      <c r="F133" s="138">
        <f>SUM(F134:F136)</f>
        <v>0</v>
      </c>
      <c r="G133" s="138">
        <f>SUM(G134:G136)</f>
        <v>0</v>
      </c>
      <c r="H133" s="130">
        <f t="shared" si="13"/>
        <v>0</v>
      </c>
    </row>
    <row r="134" spans="1:8" ht="14.25">
      <c r="A134" s="158" t="s">
        <v>369</v>
      </c>
      <c r="B134" s="159"/>
      <c r="C134" s="138"/>
      <c r="D134" s="130"/>
      <c r="E134" s="130">
        <f>C134+D134</f>
        <v>0</v>
      </c>
      <c r="F134" s="130"/>
      <c r="G134" s="130"/>
      <c r="H134" s="130">
        <f t="shared" si="13"/>
        <v>0</v>
      </c>
    </row>
    <row r="135" spans="1:8" ht="14.25">
      <c r="A135" s="158" t="s">
        <v>370</v>
      </c>
      <c r="B135" s="159"/>
      <c r="C135" s="138"/>
      <c r="D135" s="130"/>
      <c r="E135" s="130">
        <f>C135+D135</f>
        <v>0</v>
      </c>
      <c r="F135" s="130"/>
      <c r="G135" s="130"/>
      <c r="H135" s="130">
        <f t="shared" si="13"/>
        <v>0</v>
      </c>
    </row>
    <row r="136" spans="1:8" ht="14.25">
      <c r="A136" s="158" t="s">
        <v>371</v>
      </c>
      <c r="B136" s="159"/>
      <c r="C136" s="138"/>
      <c r="D136" s="130"/>
      <c r="E136" s="130">
        <f>C136+D136</f>
        <v>0</v>
      </c>
      <c r="F136" s="130"/>
      <c r="G136" s="130"/>
      <c r="H136" s="130">
        <f t="shared" si="13"/>
        <v>0</v>
      </c>
    </row>
    <row r="137" spans="1:8" ht="14.25">
      <c r="A137" s="156" t="s">
        <v>372</v>
      </c>
      <c r="B137" s="157"/>
      <c r="C137" s="138">
        <f>SUM(C138:C145)</f>
        <v>0</v>
      </c>
      <c r="D137" s="138">
        <f>SUM(D138:D145)</f>
        <v>0</v>
      </c>
      <c r="E137" s="138">
        <f>E138+E139+E140+E141+E142+E144+E145</f>
        <v>0</v>
      </c>
      <c r="F137" s="138">
        <f>SUM(F138:F145)</f>
        <v>0</v>
      </c>
      <c r="G137" s="138">
        <f>SUM(G138:G145)</f>
        <v>0</v>
      </c>
      <c r="H137" s="130">
        <f t="shared" si="13"/>
        <v>0</v>
      </c>
    </row>
    <row r="138" spans="1:8" ht="14.25">
      <c r="A138" s="158" t="s">
        <v>373</v>
      </c>
      <c r="B138" s="159"/>
      <c r="C138" s="138"/>
      <c r="D138" s="130"/>
      <c r="E138" s="130">
        <f>C138+D138</f>
        <v>0</v>
      </c>
      <c r="F138" s="130"/>
      <c r="G138" s="130"/>
      <c r="H138" s="130">
        <f t="shared" si="13"/>
        <v>0</v>
      </c>
    </row>
    <row r="139" spans="1:8" ht="14.25">
      <c r="A139" s="158" t="s">
        <v>374</v>
      </c>
      <c r="B139" s="159"/>
      <c r="C139" s="138"/>
      <c r="D139" s="130"/>
      <c r="E139" s="130">
        <f aca="true" t="shared" si="18" ref="E139:E145">C139+D139</f>
        <v>0</v>
      </c>
      <c r="F139" s="130"/>
      <c r="G139" s="130"/>
      <c r="H139" s="130">
        <f t="shared" si="13"/>
        <v>0</v>
      </c>
    </row>
    <row r="140" spans="1:8" ht="14.25">
      <c r="A140" s="158" t="s">
        <v>375</v>
      </c>
      <c r="B140" s="159"/>
      <c r="C140" s="138"/>
      <c r="D140" s="130"/>
      <c r="E140" s="130">
        <f t="shared" si="18"/>
        <v>0</v>
      </c>
      <c r="F140" s="130"/>
      <c r="G140" s="130"/>
      <c r="H140" s="130">
        <f t="shared" si="13"/>
        <v>0</v>
      </c>
    </row>
    <row r="141" spans="1:8" ht="14.25">
      <c r="A141" s="158" t="s">
        <v>376</v>
      </c>
      <c r="B141" s="159"/>
      <c r="C141" s="138"/>
      <c r="D141" s="130"/>
      <c r="E141" s="130">
        <f t="shared" si="18"/>
        <v>0</v>
      </c>
      <c r="F141" s="130"/>
      <c r="G141" s="130"/>
      <c r="H141" s="130">
        <f t="shared" si="13"/>
        <v>0</v>
      </c>
    </row>
    <row r="142" spans="1:8" ht="14.25">
      <c r="A142" s="158" t="s">
        <v>377</v>
      </c>
      <c r="B142" s="159"/>
      <c r="C142" s="138"/>
      <c r="D142" s="130"/>
      <c r="E142" s="130">
        <f t="shared" si="18"/>
        <v>0</v>
      </c>
      <c r="F142" s="130"/>
      <c r="G142" s="130"/>
      <c r="H142" s="130">
        <f t="shared" si="13"/>
        <v>0</v>
      </c>
    </row>
    <row r="143" spans="1:8" ht="14.25">
      <c r="A143" s="158" t="s">
        <v>378</v>
      </c>
      <c r="B143" s="159"/>
      <c r="C143" s="138"/>
      <c r="D143" s="130"/>
      <c r="E143" s="130">
        <f t="shared" si="18"/>
        <v>0</v>
      </c>
      <c r="F143" s="130"/>
      <c r="G143" s="130"/>
      <c r="H143" s="130">
        <f t="shared" si="13"/>
        <v>0</v>
      </c>
    </row>
    <row r="144" spans="1:8" ht="14.25">
      <c r="A144" s="158" t="s">
        <v>379</v>
      </c>
      <c r="B144" s="159"/>
      <c r="C144" s="138"/>
      <c r="D144" s="130"/>
      <c r="E144" s="130">
        <f t="shared" si="18"/>
        <v>0</v>
      </c>
      <c r="F144" s="130"/>
      <c r="G144" s="130"/>
      <c r="H144" s="130">
        <f t="shared" si="13"/>
        <v>0</v>
      </c>
    </row>
    <row r="145" spans="1:8" ht="14.25">
      <c r="A145" s="158" t="s">
        <v>380</v>
      </c>
      <c r="B145" s="159"/>
      <c r="C145" s="138"/>
      <c r="D145" s="130"/>
      <c r="E145" s="130">
        <f t="shared" si="18"/>
        <v>0</v>
      </c>
      <c r="F145" s="130"/>
      <c r="G145" s="130"/>
      <c r="H145" s="130">
        <f t="shared" si="13"/>
        <v>0</v>
      </c>
    </row>
    <row r="146" spans="1:8" ht="14.25">
      <c r="A146" s="156" t="s">
        <v>381</v>
      </c>
      <c r="B146" s="157"/>
      <c r="C146" s="138">
        <f>SUM(C147:C149)</f>
        <v>0</v>
      </c>
      <c r="D146" s="138">
        <f>SUM(D147:D149)</f>
        <v>0</v>
      </c>
      <c r="E146" s="138">
        <f>SUM(E147:E149)</f>
        <v>0</v>
      </c>
      <c r="F146" s="138">
        <f>SUM(F147:F149)</f>
        <v>0</v>
      </c>
      <c r="G146" s="138">
        <f>SUM(G147:G149)</f>
        <v>0</v>
      </c>
      <c r="H146" s="130">
        <f t="shared" si="13"/>
        <v>0</v>
      </c>
    </row>
    <row r="147" spans="1:8" ht="14.25">
      <c r="A147" s="158" t="s">
        <v>382</v>
      </c>
      <c r="B147" s="159"/>
      <c r="C147" s="138"/>
      <c r="D147" s="130"/>
      <c r="E147" s="130">
        <f>C147+D147</f>
        <v>0</v>
      </c>
      <c r="F147" s="130"/>
      <c r="G147" s="130"/>
      <c r="H147" s="130">
        <f t="shared" si="13"/>
        <v>0</v>
      </c>
    </row>
    <row r="148" spans="1:8" ht="14.25">
      <c r="A148" s="158" t="s">
        <v>383</v>
      </c>
      <c r="B148" s="159"/>
      <c r="C148" s="138"/>
      <c r="D148" s="130"/>
      <c r="E148" s="130">
        <f>C148+D148</f>
        <v>0</v>
      </c>
      <c r="F148" s="130"/>
      <c r="G148" s="130"/>
      <c r="H148" s="130">
        <f t="shared" si="13"/>
        <v>0</v>
      </c>
    </row>
    <row r="149" spans="1:8" ht="14.25">
      <c r="A149" s="158" t="s">
        <v>384</v>
      </c>
      <c r="B149" s="159"/>
      <c r="C149" s="138"/>
      <c r="D149" s="130"/>
      <c r="E149" s="130">
        <f>C149+D149</f>
        <v>0</v>
      </c>
      <c r="F149" s="130"/>
      <c r="G149" s="130"/>
      <c r="H149" s="130">
        <f aca="true" t="shared" si="19" ref="H149:H157">E149-F149</f>
        <v>0</v>
      </c>
    </row>
    <row r="150" spans="1:8" ht="14.25">
      <c r="A150" s="156" t="s">
        <v>385</v>
      </c>
      <c r="B150" s="157"/>
      <c r="C150" s="138">
        <f>SUM(C151:C157)</f>
        <v>0</v>
      </c>
      <c r="D150" s="138">
        <f>SUM(D151:D157)</f>
        <v>0</v>
      </c>
      <c r="E150" s="138">
        <f>SUM(E151:E157)</f>
        <v>0</v>
      </c>
      <c r="F150" s="138">
        <f>SUM(F151:F157)</f>
        <v>0</v>
      </c>
      <c r="G150" s="138">
        <f>SUM(G151:G157)</f>
        <v>0</v>
      </c>
      <c r="H150" s="130">
        <f t="shared" si="19"/>
        <v>0</v>
      </c>
    </row>
    <row r="151" spans="1:8" ht="14.25">
      <c r="A151" s="158" t="s">
        <v>386</v>
      </c>
      <c r="B151" s="159"/>
      <c r="C151" s="138"/>
      <c r="D151" s="130"/>
      <c r="E151" s="130">
        <f>C151+D151</f>
        <v>0</v>
      </c>
      <c r="F151" s="130"/>
      <c r="G151" s="130"/>
      <c r="H151" s="130">
        <f t="shared" si="19"/>
        <v>0</v>
      </c>
    </row>
    <row r="152" spans="1:8" ht="14.25">
      <c r="A152" s="158" t="s">
        <v>387</v>
      </c>
      <c r="B152" s="159"/>
      <c r="C152" s="138"/>
      <c r="D152" s="130"/>
      <c r="E152" s="130">
        <f aca="true" t="shared" si="20" ref="E152:E157">C152+D152</f>
        <v>0</v>
      </c>
      <c r="F152" s="130"/>
      <c r="G152" s="130"/>
      <c r="H152" s="130">
        <f t="shared" si="19"/>
        <v>0</v>
      </c>
    </row>
    <row r="153" spans="1:8" ht="14.25">
      <c r="A153" s="158" t="s">
        <v>388</v>
      </c>
      <c r="B153" s="159"/>
      <c r="C153" s="138"/>
      <c r="D153" s="130"/>
      <c r="E153" s="130">
        <f t="shared" si="20"/>
        <v>0</v>
      </c>
      <c r="F153" s="130"/>
      <c r="G153" s="130"/>
      <c r="H153" s="130">
        <f t="shared" si="19"/>
        <v>0</v>
      </c>
    </row>
    <row r="154" spans="1:8" ht="14.25">
      <c r="A154" s="158" t="s">
        <v>389</v>
      </c>
      <c r="B154" s="159"/>
      <c r="C154" s="138"/>
      <c r="D154" s="130"/>
      <c r="E154" s="130">
        <f t="shared" si="20"/>
        <v>0</v>
      </c>
      <c r="F154" s="130"/>
      <c r="G154" s="130"/>
      <c r="H154" s="130">
        <f t="shared" si="19"/>
        <v>0</v>
      </c>
    </row>
    <row r="155" spans="1:8" ht="14.25">
      <c r="A155" s="158" t="s">
        <v>390</v>
      </c>
      <c r="B155" s="159"/>
      <c r="C155" s="138"/>
      <c r="D155" s="130"/>
      <c r="E155" s="130">
        <f t="shared" si="20"/>
        <v>0</v>
      </c>
      <c r="F155" s="130"/>
      <c r="G155" s="130"/>
      <c r="H155" s="130">
        <f t="shared" si="19"/>
        <v>0</v>
      </c>
    </row>
    <row r="156" spans="1:8" ht="14.25">
      <c r="A156" s="158" t="s">
        <v>391</v>
      </c>
      <c r="B156" s="159"/>
      <c r="C156" s="138"/>
      <c r="D156" s="130"/>
      <c r="E156" s="130">
        <f t="shared" si="20"/>
        <v>0</v>
      </c>
      <c r="F156" s="130"/>
      <c r="G156" s="130"/>
      <c r="H156" s="130">
        <f t="shared" si="19"/>
        <v>0</v>
      </c>
    </row>
    <row r="157" spans="1:8" ht="14.25">
      <c r="A157" s="158" t="s">
        <v>392</v>
      </c>
      <c r="B157" s="159"/>
      <c r="C157" s="138"/>
      <c r="D157" s="130"/>
      <c r="E157" s="130">
        <f t="shared" si="20"/>
        <v>0</v>
      </c>
      <c r="F157" s="130"/>
      <c r="G157" s="130"/>
      <c r="H157" s="130">
        <f t="shared" si="19"/>
        <v>0</v>
      </c>
    </row>
    <row r="158" spans="1:8" ht="14.25">
      <c r="A158" s="156"/>
      <c r="B158" s="157"/>
      <c r="C158" s="138"/>
      <c r="D158" s="130"/>
      <c r="E158" s="130"/>
      <c r="F158" s="130"/>
      <c r="G158" s="130"/>
      <c r="H158" s="130"/>
    </row>
    <row r="159" spans="1:8" ht="14.25">
      <c r="A159" s="168" t="s">
        <v>394</v>
      </c>
      <c r="B159" s="169"/>
      <c r="C159" s="155">
        <f aca="true" t="shared" si="21" ref="C159:H159">C9+C84</f>
        <v>110234287</v>
      </c>
      <c r="D159" s="155">
        <f t="shared" si="21"/>
        <v>0</v>
      </c>
      <c r="E159" s="155">
        <f t="shared" si="21"/>
        <v>110234287</v>
      </c>
      <c r="F159" s="155">
        <f t="shared" si="21"/>
        <v>43281719.43</v>
      </c>
      <c r="G159" s="155">
        <f t="shared" si="21"/>
        <v>42809840.45</v>
      </c>
      <c r="H159" s="155">
        <f t="shared" si="21"/>
        <v>66952567.57</v>
      </c>
    </row>
    <row r="160" spans="1:8" ht="15" thickBot="1">
      <c r="A160" s="170"/>
      <c r="B160" s="171"/>
      <c r="C160" s="172"/>
      <c r="D160" s="147"/>
      <c r="E160" s="147"/>
      <c r="F160" s="147"/>
      <c r="G160" s="147"/>
      <c r="H160" s="147"/>
    </row>
  </sheetData>
  <sheetProtection/>
  <mergeCells count="12">
    <mergeCell ref="A38:B38"/>
    <mergeCell ref="A48:B48"/>
    <mergeCell ref="A62:B62"/>
    <mergeCell ref="A113:B113"/>
    <mergeCell ref="A1:H1"/>
    <mergeCell ref="A2:H2"/>
    <mergeCell ref="A3:H3"/>
    <mergeCell ref="A4:H4"/>
    <mergeCell ref="A5:H5"/>
    <mergeCell ref="A6:B8"/>
    <mergeCell ref="C6:G7"/>
    <mergeCell ref="H6:H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H12" sqref="H12"/>
    </sheetView>
  </sheetViews>
  <sheetFormatPr defaultColWidth="11.421875" defaultRowHeight="15"/>
  <sheetData>
    <row r="1" spans="1:7" ht="14.25">
      <c r="A1" s="173" t="s">
        <v>120</v>
      </c>
      <c r="B1" s="174"/>
      <c r="C1" s="174"/>
      <c r="D1" s="174"/>
      <c r="E1" s="174"/>
      <c r="F1" s="174"/>
      <c r="G1" s="175"/>
    </row>
    <row r="2" spans="1:7" ht="14.25">
      <c r="A2" s="26" t="s">
        <v>313</v>
      </c>
      <c r="B2" s="27"/>
      <c r="C2" s="27"/>
      <c r="D2" s="27"/>
      <c r="E2" s="27"/>
      <c r="F2" s="27"/>
      <c r="G2" s="28"/>
    </row>
    <row r="3" spans="1:7" ht="14.25">
      <c r="A3" s="26" t="s">
        <v>395</v>
      </c>
      <c r="B3" s="27"/>
      <c r="C3" s="27"/>
      <c r="D3" s="27"/>
      <c r="E3" s="27"/>
      <c r="F3" s="27"/>
      <c r="G3" s="28"/>
    </row>
    <row r="4" spans="1:7" ht="14.25">
      <c r="A4" s="26" t="s">
        <v>125</v>
      </c>
      <c r="B4" s="27"/>
      <c r="C4" s="27"/>
      <c r="D4" s="27"/>
      <c r="E4" s="27"/>
      <c r="F4" s="27"/>
      <c r="G4" s="28"/>
    </row>
    <row r="5" spans="1:7" ht="15" thickBot="1">
      <c r="A5" s="29" t="s">
        <v>1</v>
      </c>
      <c r="B5" s="30"/>
      <c r="C5" s="30"/>
      <c r="D5" s="30"/>
      <c r="E5" s="30"/>
      <c r="F5" s="30"/>
      <c r="G5" s="31"/>
    </row>
    <row r="6" spans="1:7" ht="15" thickBot="1">
      <c r="A6" s="82" t="s">
        <v>2</v>
      </c>
      <c r="B6" s="176" t="s">
        <v>315</v>
      </c>
      <c r="C6" s="177"/>
      <c r="D6" s="177"/>
      <c r="E6" s="177"/>
      <c r="F6" s="178"/>
      <c r="G6" s="82" t="s">
        <v>316</v>
      </c>
    </row>
    <row r="7" spans="1:7" ht="42" thickBot="1">
      <c r="A7" s="84"/>
      <c r="B7" s="22" t="s">
        <v>206</v>
      </c>
      <c r="C7" s="22" t="s">
        <v>248</v>
      </c>
      <c r="D7" s="22" t="s">
        <v>249</v>
      </c>
      <c r="E7" s="22" t="s">
        <v>204</v>
      </c>
      <c r="F7" s="22" t="s">
        <v>223</v>
      </c>
      <c r="G7" s="84"/>
    </row>
    <row r="8" spans="1:7" ht="54.75">
      <c r="A8" s="179" t="s">
        <v>396</v>
      </c>
      <c r="B8" s="180">
        <f aca="true" t="shared" si="0" ref="B8:G8">SUM(B9:B27)</f>
        <v>17443055.999999996</v>
      </c>
      <c r="C8" s="180">
        <f t="shared" si="0"/>
        <v>0</v>
      </c>
      <c r="D8" s="180">
        <f t="shared" si="0"/>
        <v>17443055.999999996</v>
      </c>
      <c r="E8" s="180">
        <f t="shared" si="0"/>
        <v>10673738.709999999</v>
      </c>
      <c r="F8" s="180">
        <f t="shared" si="0"/>
        <v>10645833.709999999</v>
      </c>
      <c r="G8" s="180">
        <f t="shared" si="0"/>
        <v>6769317.29</v>
      </c>
    </row>
    <row r="9" spans="1:7" ht="27">
      <c r="A9" s="181" t="s">
        <v>397</v>
      </c>
      <c r="B9" s="182">
        <v>920205.88</v>
      </c>
      <c r="C9" s="182">
        <v>-170000</v>
      </c>
      <c r="D9" s="182">
        <f aca="true" t="shared" si="1" ref="D9:D27">B9+C9</f>
        <v>750205.88</v>
      </c>
      <c r="E9" s="182">
        <v>282633.66</v>
      </c>
      <c r="F9" s="182">
        <v>282633.66</v>
      </c>
      <c r="G9" s="130">
        <f aca="true" t="shared" si="2" ref="G9:G27">D9-E9</f>
        <v>467572.22000000003</v>
      </c>
    </row>
    <row r="10" spans="1:7" ht="96">
      <c r="A10" s="181" t="s">
        <v>398</v>
      </c>
      <c r="B10" s="9">
        <v>1183202.63</v>
      </c>
      <c r="C10" s="9">
        <v>-152720.64</v>
      </c>
      <c r="D10" s="9">
        <f t="shared" si="1"/>
        <v>1030481.9899999999</v>
      </c>
      <c r="E10" s="9">
        <v>414280.57</v>
      </c>
      <c r="F10" s="9">
        <v>414280.57</v>
      </c>
      <c r="G10" s="130">
        <f t="shared" si="2"/>
        <v>616201.4199999999</v>
      </c>
    </row>
    <row r="11" spans="1:7" ht="69">
      <c r="A11" s="181" t="s">
        <v>399</v>
      </c>
      <c r="B11" s="9">
        <v>348876.83</v>
      </c>
      <c r="C11" s="9">
        <v>-5000</v>
      </c>
      <c r="D11" s="9">
        <f t="shared" si="1"/>
        <v>343876.83</v>
      </c>
      <c r="E11" s="9">
        <v>128970.56</v>
      </c>
      <c r="F11" s="9">
        <v>128970.56</v>
      </c>
      <c r="G11" s="130">
        <f t="shared" si="2"/>
        <v>214906.27000000002</v>
      </c>
    </row>
    <row r="12" spans="1:7" ht="54.75">
      <c r="A12" s="181" t="s">
        <v>400</v>
      </c>
      <c r="B12" s="9">
        <v>1051917.49</v>
      </c>
      <c r="C12" s="9">
        <v>-45000</v>
      </c>
      <c r="D12" s="9">
        <f t="shared" si="1"/>
        <v>1006917.49</v>
      </c>
      <c r="E12" s="9">
        <v>389736.54</v>
      </c>
      <c r="F12" s="9">
        <v>389736.54</v>
      </c>
      <c r="G12" s="130">
        <f t="shared" si="2"/>
        <v>617180.95</v>
      </c>
    </row>
    <row r="13" spans="1:7" ht="54.75">
      <c r="A13" s="181" t="s">
        <v>401</v>
      </c>
      <c r="B13" s="9">
        <v>4711731.26</v>
      </c>
      <c r="C13" s="9">
        <v>2565055.64</v>
      </c>
      <c r="D13" s="9">
        <f t="shared" si="1"/>
        <v>7276786.9</v>
      </c>
      <c r="E13" s="9">
        <v>5725938.3</v>
      </c>
      <c r="F13" s="9">
        <v>5698033.3</v>
      </c>
      <c r="G13" s="130">
        <f t="shared" si="2"/>
        <v>1550848.6000000006</v>
      </c>
    </row>
    <row r="14" spans="1:7" ht="41.25">
      <c r="A14" s="181" t="s">
        <v>402</v>
      </c>
      <c r="B14" s="9">
        <v>317883.34</v>
      </c>
      <c r="C14" s="9">
        <v>10000</v>
      </c>
      <c r="D14" s="9">
        <f t="shared" si="1"/>
        <v>327883.34</v>
      </c>
      <c r="E14" s="9">
        <v>154338.9</v>
      </c>
      <c r="F14" s="9">
        <v>154338.9</v>
      </c>
      <c r="G14" s="130">
        <f t="shared" si="2"/>
        <v>173544.44000000003</v>
      </c>
    </row>
    <row r="15" spans="1:7" ht="41.25">
      <c r="A15" s="181" t="s">
        <v>403</v>
      </c>
      <c r="B15" s="9">
        <v>403119.83</v>
      </c>
      <c r="C15" s="9">
        <v>0</v>
      </c>
      <c r="D15" s="9">
        <f t="shared" si="1"/>
        <v>403119.83</v>
      </c>
      <c r="E15" s="9">
        <v>167205.48</v>
      </c>
      <c r="F15" s="9">
        <v>167205.48</v>
      </c>
      <c r="G15" s="130">
        <f t="shared" si="2"/>
        <v>235914.35</v>
      </c>
    </row>
    <row r="16" spans="1:7" ht="54.75">
      <c r="A16" s="181" t="s">
        <v>404</v>
      </c>
      <c r="B16" s="9">
        <v>614398.92</v>
      </c>
      <c r="C16" s="9">
        <v>-40000</v>
      </c>
      <c r="D16" s="9">
        <f t="shared" si="1"/>
        <v>574398.92</v>
      </c>
      <c r="E16" s="9">
        <v>291073.27</v>
      </c>
      <c r="F16" s="9">
        <v>291073.27</v>
      </c>
      <c r="G16" s="130">
        <f t="shared" si="2"/>
        <v>283325.65</v>
      </c>
    </row>
    <row r="17" spans="1:7" ht="54.75">
      <c r="A17" s="183" t="s">
        <v>405</v>
      </c>
      <c r="B17" s="9">
        <v>693986.53</v>
      </c>
      <c r="C17" s="9">
        <v>-235000</v>
      </c>
      <c r="D17" s="9">
        <f t="shared" si="1"/>
        <v>458986.53</v>
      </c>
      <c r="E17" s="9">
        <v>190093.22</v>
      </c>
      <c r="F17" s="9">
        <v>190093.22</v>
      </c>
      <c r="G17" s="9">
        <f t="shared" si="2"/>
        <v>268893.31000000006</v>
      </c>
    </row>
    <row r="18" spans="1:7" ht="54.75">
      <c r="A18" s="183" t="s">
        <v>406</v>
      </c>
      <c r="B18" s="9">
        <v>1135299.84</v>
      </c>
      <c r="C18" s="9">
        <v>150000</v>
      </c>
      <c r="D18" s="9">
        <f t="shared" si="1"/>
        <v>1285299.84</v>
      </c>
      <c r="E18" s="9">
        <v>1000626.66</v>
      </c>
      <c r="F18" s="9">
        <v>1000626.66</v>
      </c>
      <c r="G18" s="9">
        <f t="shared" si="2"/>
        <v>284673.18000000005</v>
      </c>
    </row>
    <row r="19" spans="1:7" ht="54.75">
      <c r="A19" s="183" t="s">
        <v>407</v>
      </c>
      <c r="B19" s="9">
        <v>710470</v>
      </c>
      <c r="C19" s="9">
        <v>-190000</v>
      </c>
      <c r="D19" s="9">
        <f t="shared" si="1"/>
        <v>520470</v>
      </c>
      <c r="E19" s="9">
        <v>226869.83</v>
      </c>
      <c r="F19" s="9">
        <v>226869.83</v>
      </c>
      <c r="G19" s="9">
        <f t="shared" si="2"/>
        <v>293600.17000000004</v>
      </c>
    </row>
    <row r="20" spans="1:7" ht="54.75">
      <c r="A20" s="183" t="s">
        <v>408</v>
      </c>
      <c r="B20" s="9">
        <v>911588.03</v>
      </c>
      <c r="C20" s="9">
        <v>-400000</v>
      </c>
      <c r="D20" s="9">
        <f t="shared" si="1"/>
        <v>511588.03</v>
      </c>
      <c r="E20" s="9">
        <v>216253.57</v>
      </c>
      <c r="F20" s="9">
        <v>216253.57</v>
      </c>
      <c r="G20" s="9">
        <f t="shared" si="2"/>
        <v>295334.46</v>
      </c>
    </row>
    <row r="21" spans="1:7" ht="54.75">
      <c r="A21" s="183" t="s">
        <v>409</v>
      </c>
      <c r="B21" s="9">
        <v>833615</v>
      </c>
      <c r="C21" s="9">
        <v>-300000</v>
      </c>
      <c r="D21" s="9">
        <f t="shared" si="1"/>
        <v>533615</v>
      </c>
      <c r="E21" s="9">
        <v>260723</v>
      </c>
      <c r="F21" s="9">
        <v>260723</v>
      </c>
      <c r="G21" s="9">
        <f t="shared" si="2"/>
        <v>272892</v>
      </c>
    </row>
    <row r="22" spans="1:7" ht="54.75">
      <c r="A22" s="183" t="s">
        <v>410</v>
      </c>
      <c r="B22" s="9">
        <v>786240</v>
      </c>
      <c r="C22" s="9">
        <v>-298000</v>
      </c>
      <c r="D22" s="9">
        <f t="shared" si="1"/>
        <v>488240</v>
      </c>
      <c r="E22" s="9">
        <v>216350</v>
      </c>
      <c r="F22" s="9">
        <v>216350</v>
      </c>
      <c r="G22" s="9">
        <f t="shared" si="2"/>
        <v>271890</v>
      </c>
    </row>
    <row r="23" spans="1:7" ht="69">
      <c r="A23" s="183" t="s">
        <v>411</v>
      </c>
      <c r="B23" s="9">
        <v>1119340.44</v>
      </c>
      <c r="C23" s="9">
        <v>-592000</v>
      </c>
      <c r="D23" s="9">
        <f t="shared" si="1"/>
        <v>527340.44</v>
      </c>
      <c r="E23" s="9">
        <v>267479.77</v>
      </c>
      <c r="F23" s="9">
        <v>267479.77</v>
      </c>
      <c r="G23" s="9">
        <f t="shared" si="2"/>
        <v>259860.66999999993</v>
      </c>
    </row>
    <row r="24" spans="1:7" ht="54.75">
      <c r="A24" s="183" t="s">
        <v>412</v>
      </c>
      <c r="B24" s="9">
        <v>560023</v>
      </c>
      <c r="C24" s="9">
        <v>-180000</v>
      </c>
      <c r="D24" s="9">
        <f t="shared" si="1"/>
        <v>380023</v>
      </c>
      <c r="E24" s="9">
        <v>148787.33</v>
      </c>
      <c r="F24" s="9">
        <v>148787.33</v>
      </c>
      <c r="G24" s="9">
        <f t="shared" si="2"/>
        <v>231235.67</v>
      </c>
    </row>
    <row r="25" spans="1:7" ht="54.75">
      <c r="A25" s="183" t="s">
        <v>413</v>
      </c>
      <c r="B25" s="9">
        <v>345709</v>
      </c>
      <c r="C25" s="9">
        <v>-30000</v>
      </c>
      <c r="D25" s="9">
        <f t="shared" si="1"/>
        <v>315709</v>
      </c>
      <c r="E25" s="9">
        <v>230164.28</v>
      </c>
      <c r="F25" s="9">
        <v>230164.28</v>
      </c>
      <c r="G25" s="9">
        <f t="shared" si="2"/>
        <v>85544.72</v>
      </c>
    </row>
    <row r="26" spans="1:7" ht="54.75">
      <c r="A26" s="183" t="s">
        <v>414</v>
      </c>
      <c r="B26" s="9">
        <v>89215</v>
      </c>
      <c r="C26" s="9">
        <v>-19000</v>
      </c>
      <c r="D26" s="9">
        <f t="shared" si="1"/>
        <v>70215</v>
      </c>
      <c r="E26" s="9">
        <v>28347.7</v>
      </c>
      <c r="F26" s="9">
        <v>28347.7</v>
      </c>
      <c r="G26" s="9">
        <f t="shared" si="2"/>
        <v>41867.3</v>
      </c>
    </row>
    <row r="27" spans="1:7" ht="69">
      <c r="A27" s="183" t="s">
        <v>415</v>
      </c>
      <c r="B27" s="9">
        <v>706232.98</v>
      </c>
      <c r="C27" s="9">
        <v>-68335</v>
      </c>
      <c r="D27" s="9">
        <f t="shared" si="1"/>
        <v>637897.98</v>
      </c>
      <c r="E27" s="9">
        <v>333866.07</v>
      </c>
      <c r="F27" s="9">
        <v>333866.07</v>
      </c>
      <c r="G27" s="9">
        <f t="shared" si="2"/>
        <v>304031.91</v>
      </c>
    </row>
    <row r="28" spans="1:7" ht="54.75">
      <c r="A28" s="184" t="s">
        <v>416</v>
      </c>
      <c r="B28" s="185">
        <f aca="true" t="shared" si="3" ref="B28:G28">SUM(B29:B47)</f>
        <v>92791231</v>
      </c>
      <c r="C28" s="185">
        <f t="shared" si="3"/>
        <v>0</v>
      </c>
      <c r="D28" s="185">
        <f t="shared" si="3"/>
        <v>92791230.99999999</v>
      </c>
      <c r="E28" s="185">
        <f t="shared" si="3"/>
        <v>32607980.72</v>
      </c>
      <c r="F28" s="185">
        <f t="shared" si="3"/>
        <v>32164006.74</v>
      </c>
      <c r="G28" s="185">
        <f t="shared" si="3"/>
        <v>60183250.279999994</v>
      </c>
    </row>
    <row r="29" spans="1:7" ht="27">
      <c r="A29" s="181" t="s">
        <v>397</v>
      </c>
      <c r="B29" s="182">
        <v>5686925.84</v>
      </c>
      <c r="C29" s="182">
        <v>-9910.77</v>
      </c>
      <c r="D29" s="182">
        <f aca="true" t="shared" si="4" ref="D29:D47">B29+C29</f>
        <v>5677015.07</v>
      </c>
      <c r="E29" s="182">
        <v>1254079.58</v>
      </c>
      <c r="F29" s="182">
        <v>1239218.25</v>
      </c>
      <c r="G29" s="130">
        <f aca="true" t="shared" si="5" ref="G29:G47">D29-E29</f>
        <v>4422935.49</v>
      </c>
    </row>
    <row r="30" spans="1:7" ht="96">
      <c r="A30" s="181" t="s">
        <v>398</v>
      </c>
      <c r="B30" s="182">
        <v>3266270.65</v>
      </c>
      <c r="C30" s="182">
        <v>168640</v>
      </c>
      <c r="D30" s="182">
        <f t="shared" si="4"/>
        <v>3434910.65</v>
      </c>
      <c r="E30" s="182">
        <v>1551336.3</v>
      </c>
      <c r="F30" s="182">
        <v>1526814.33</v>
      </c>
      <c r="G30" s="130">
        <f t="shared" si="5"/>
        <v>1883574.3499999999</v>
      </c>
    </row>
    <row r="31" spans="1:7" ht="69">
      <c r="A31" s="181" t="s">
        <v>399</v>
      </c>
      <c r="B31" s="182">
        <v>1052574</v>
      </c>
      <c r="C31" s="182">
        <v>163314.45</v>
      </c>
      <c r="D31" s="182">
        <f t="shared" si="4"/>
        <v>1215888.45</v>
      </c>
      <c r="E31" s="182">
        <v>492534.98</v>
      </c>
      <c r="F31" s="182">
        <v>487040.17</v>
      </c>
      <c r="G31" s="130">
        <f t="shared" si="5"/>
        <v>723353.47</v>
      </c>
    </row>
    <row r="32" spans="1:7" ht="54.75">
      <c r="A32" s="181" t="s">
        <v>400</v>
      </c>
      <c r="B32" s="182">
        <v>5590971.72</v>
      </c>
      <c r="C32" s="182">
        <v>-13621.1</v>
      </c>
      <c r="D32" s="182">
        <f t="shared" si="4"/>
        <v>5577350.62</v>
      </c>
      <c r="E32" s="182">
        <v>2632105.54</v>
      </c>
      <c r="F32" s="182">
        <v>2588137.73</v>
      </c>
      <c r="G32" s="130">
        <f t="shared" si="5"/>
        <v>2945245.08</v>
      </c>
    </row>
    <row r="33" spans="1:7" ht="54.75">
      <c r="A33" s="181" t="s">
        <v>401</v>
      </c>
      <c r="B33" s="9">
        <v>15896923.54</v>
      </c>
      <c r="C33" s="9">
        <v>215289.79</v>
      </c>
      <c r="D33" s="9">
        <f t="shared" si="4"/>
        <v>16112213.329999998</v>
      </c>
      <c r="E33" s="9">
        <v>8672125</v>
      </c>
      <c r="F33" s="9">
        <v>8586314.69</v>
      </c>
      <c r="G33" s="130">
        <f t="shared" si="5"/>
        <v>7440088.329999998</v>
      </c>
    </row>
    <row r="34" spans="1:7" ht="41.25">
      <c r="A34" s="181" t="s">
        <v>402</v>
      </c>
      <c r="B34" s="9">
        <v>1454769.52</v>
      </c>
      <c r="C34" s="9">
        <v>17617.55</v>
      </c>
      <c r="D34" s="9">
        <f t="shared" si="4"/>
        <v>1472387.07</v>
      </c>
      <c r="E34" s="9">
        <v>652049.64</v>
      </c>
      <c r="F34" s="9">
        <v>641493.12</v>
      </c>
      <c r="G34" s="130">
        <f t="shared" si="5"/>
        <v>820337.43</v>
      </c>
    </row>
    <row r="35" spans="1:7" ht="41.25">
      <c r="A35" s="181" t="s">
        <v>403</v>
      </c>
      <c r="B35" s="9">
        <v>1215484.57</v>
      </c>
      <c r="C35" s="9">
        <v>30806.34</v>
      </c>
      <c r="D35" s="9">
        <f t="shared" si="4"/>
        <v>1246290.9100000001</v>
      </c>
      <c r="E35" s="9">
        <v>576116.44</v>
      </c>
      <c r="F35" s="9">
        <v>566500.12</v>
      </c>
      <c r="G35" s="130">
        <f t="shared" si="5"/>
        <v>670174.4700000002</v>
      </c>
    </row>
    <row r="36" spans="1:7" ht="54.75">
      <c r="A36" s="181" t="s">
        <v>404</v>
      </c>
      <c r="B36" s="9">
        <v>2268352.41</v>
      </c>
      <c r="C36" s="9">
        <v>13826.16</v>
      </c>
      <c r="D36" s="9">
        <f t="shared" si="4"/>
        <v>2282178.5700000003</v>
      </c>
      <c r="E36" s="9">
        <v>888127.81</v>
      </c>
      <c r="F36" s="9">
        <v>871637.1</v>
      </c>
      <c r="G36" s="130">
        <f t="shared" si="5"/>
        <v>1394050.7600000002</v>
      </c>
    </row>
    <row r="37" spans="1:7" ht="54.75">
      <c r="A37" s="183" t="s">
        <v>405</v>
      </c>
      <c r="B37" s="9">
        <v>5262237.3</v>
      </c>
      <c r="C37" s="9">
        <v>-162211.54</v>
      </c>
      <c r="D37" s="9">
        <f t="shared" si="4"/>
        <v>5100025.76</v>
      </c>
      <c r="E37" s="9">
        <v>1742496.15</v>
      </c>
      <c r="F37" s="9">
        <v>1710995.02</v>
      </c>
      <c r="G37" s="130">
        <f t="shared" si="5"/>
        <v>3357529.61</v>
      </c>
    </row>
    <row r="38" spans="1:7" ht="54.75">
      <c r="A38" s="183" t="s">
        <v>406</v>
      </c>
      <c r="B38" s="9">
        <v>13880485.61</v>
      </c>
      <c r="C38" s="9">
        <v>-152100</v>
      </c>
      <c r="D38" s="9">
        <f t="shared" si="4"/>
        <v>13728385.61</v>
      </c>
      <c r="E38" s="9">
        <v>3449228.48</v>
      </c>
      <c r="F38" s="9">
        <v>3400057.26</v>
      </c>
      <c r="G38" s="130">
        <f t="shared" si="5"/>
        <v>10279157.129999999</v>
      </c>
    </row>
    <row r="39" spans="1:7" ht="54.75">
      <c r="A39" s="183" t="s">
        <v>407</v>
      </c>
      <c r="B39" s="9">
        <v>4669737.42</v>
      </c>
      <c r="C39" s="9">
        <v>-159386.9</v>
      </c>
      <c r="D39" s="9">
        <f t="shared" si="4"/>
        <v>4510350.52</v>
      </c>
      <c r="E39" s="9">
        <v>1440705.49</v>
      </c>
      <c r="F39" s="9">
        <v>1416361.99</v>
      </c>
      <c r="G39" s="130">
        <f t="shared" si="5"/>
        <v>3069645.0299999993</v>
      </c>
    </row>
    <row r="40" spans="1:7" ht="54.75">
      <c r="A40" s="183" t="s">
        <v>408</v>
      </c>
      <c r="B40" s="9">
        <v>4897588.9</v>
      </c>
      <c r="C40" s="9">
        <v>-20900</v>
      </c>
      <c r="D40" s="9">
        <f t="shared" si="4"/>
        <v>4876688.9</v>
      </c>
      <c r="E40" s="9">
        <v>1639774.81</v>
      </c>
      <c r="F40" s="9">
        <v>1616358.69</v>
      </c>
      <c r="G40" s="130">
        <f t="shared" si="5"/>
        <v>3236914.0900000003</v>
      </c>
    </row>
    <row r="41" spans="1:7" ht="54.75">
      <c r="A41" s="183" t="s">
        <v>409</v>
      </c>
      <c r="B41" s="9">
        <v>4825243.42</v>
      </c>
      <c r="C41" s="9">
        <v>26922.08</v>
      </c>
      <c r="D41" s="9">
        <f t="shared" si="4"/>
        <v>4852165.5</v>
      </c>
      <c r="E41" s="9">
        <v>1460348.89</v>
      </c>
      <c r="F41" s="9">
        <v>1437314.59</v>
      </c>
      <c r="G41" s="130">
        <f t="shared" si="5"/>
        <v>3391816.6100000003</v>
      </c>
    </row>
    <row r="42" spans="1:7" ht="54.75">
      <c r="A42" s="183" t="s">
        <v>410</v>
      </c>
      <c r="B42" s="9">
        <v>4017550.92</v>
      </c>
      <c r="C42" s="9">
        <v>4500</v>
      </c>
      <c r="D42" s="9">
        <f t="shared" si="4"/>
        <v>4022050.92</v>
      </c>
      <c r="E42" s="9">
        <v>980384.3</v>
      </c>
      <c r="F42" s="9">
        <v>967340.16</v>
      </c>
      <c r="G42" s="130">
        <f t="shared" si="5"/>
        <v>3041666.62</v>
      </c>
    </row>
    <row r="43" spans="1:7" ht="69">
      <c r="A43" s="183" t="s">
        <v>411</v>
      </c>
      <c r="B43" s="9">
        <v>7476190.3</v>
      </c>
      <c r="C43" s="9">
        <v>18500</v>
      </c>
      <c r="D43" s="9">
        <f t="shared" si="4"/>
        <v>7494690.3</v>
      </c>
      <c r="E43" s="9">
        <v>2106765.75</v>
      </c>
      <c r="F43" s="9">
        <v>2080827.17</v>
      </c>
      <c r="G43" s="130">
        <f t="shared" si="5"/>
        <v>5387924.55</v>
      </c>
    </row>
    <row r="44" spans="1:7" ht="54.75">
      <c r="A44" s="183" t="s">
        <v>412</v>
      </c>
      <c r="B44" s="9">
        <v>3291051.98</v>
      </c>
      <c r="C44" s="9">
        <v>-7951.56</v>
      </c>
      <c r="D44" s="9">
        <f t="shared" si="4"/>
        <v>3283100.42</v>
      </c>
      <c r="E44" s="9">
        <v>819615.28</v>
      </c>
      <c r="F44" s="9">
        <v>811507.63</v>
      </c>
      <c r="G44" s="130">
        <f t="shared" si="5"/>
        <v>2463485.1399999997</v>
      </c>
    </row>
    <row r="45" spans="1:7" ht="54.75">
      <c r="A45" s="183" t="s">
        <v>413</v>
      </c>
      <c r="B45" s="9">
        <v>2849597.42</v>
      </c>
      <c r="C45" s="9">
        <v>-5786.5</v>
      </c>
      <c r="D45" s="9">
        <f t="shared" si="4"/>
        <v>2843810.92</v>
      </c>
      <c r="E45" s="9">
        <v>597803.88</v>
      </c>
      <c r="F45" s="9">
        <v>588462.2</v>
      </c>
      <c r="G45" s="130">
        <f t="shared" si="5"/>
        <v>2246007.04</v>
      </c>
    </row>
    <row r="46" spans="1:7" ht="54.75">
      <c r="A46" s="183" t="s">
        <v>414</v>
      </c>
      <c r="B46" s="9">
        <v>1597362</v>
      </c>
      <c r="C46" s="9">
        <v>17298.81</v>
      </c>
      <c r="D46" s="9">
        <f t="shared" si="4"/>
        <v>1614660.81</v>
      </c>
      <c r="E46" s="9">
        <v>474846.23</v>
      </c>
      <c r="F46" s="9">
        <v>465561.34</v>
      </c>
      <c r="G46" s="130">
        <f t="shared" si="5"/>
        <v>1139814.58</v>
      </c>
    </row>
    <row r="47" spans="1:7" ht="69">
      <c r="A47" s="183" t="s">
        <v>415</v>
      </c>
      <c r="B47" s="9">
        <v>3591913.48</v>
      </c>
      <c r="C47" s="9">
        <v>-144846.81</v>
      </c>
      <c r="D47" s="9">
        <f t="shared" si="4"/>
        <v>3447066.67</v>
      </c>
      <c r="E47" s="9">
        <v>1177536.17</v>
      </c>
      <c r="F47" s="9">
        <v>1162065.18</v>
      </c>
      <c r="G47" s="130">
        <f t="shared" si="5"/>
        <v>2269530.5</v>
      </c>
    </row>
    <row r="48" spans="1:7" ht="14.25">
      <c r="A48" s="183"/>
      <c r="B48" s="9"/>
      <c r="C48" s="9"/>
      <c r="D48" s="9"/>
      <c r="E48" s="9"/>
      <c r="F48" s="9"/>
      <c r="G48" s="130"/>
    </row>
    <row r="49" spans="1:7" ht="41.25">
      <c r="A49" s="179" t="s">
        <v>394</v>
      </c>
      <c r="B49" s="7">
        <f aca="true" t="shared" si="6" ref="B49:G49">B8+B28</f>
        <v>110234287</v>
      </c>
      <c r="C49" s="7">
        <f t="shared" si="6"/>
        <v>0</v>
      </c>
      <c r="D49" s="7">
        <f t="shared" si="6"/>
        <v>110234286.99999999</v>
      </c>
      <c r="E49" s="7">
        <f t="shared" si="6"/>
        <v>43281719.43</v>
      </c>
      <c r="F49" s="7">
        <f t="shared" si="6"/>
        <v>42809840.449999996</v>
      </c>
      <c r="G49" s="7">
        <f t="shared" si="6"/>
        <v>66952567.56999999</v>
      </c>
    </row>
    <row r="50" spans="1:7" ht="15" thickBot="1">
      <c r="A50" s="186"/>
      <c r="B50" s="19"/>
      <c r="C50" s="19"/>
      <c r="D50" s="19"/>
      <c r="E50" s="19"/>
      <c r="F50" s="19"/>
      <c r="G50" s="19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0">
      <selection activeCell="J88" sqref="J88"/>
    </sheetView>
  </sheetViews>
  <sheetFormatPr defaultColWidth="11.421875" defaultRowHeight="15"/>
  <sheetData>
    <row r="1" spans="1:7" ht="14.25">
      <c r="A1" s="23" t="s">
        <v>120</v>
      </c>
      <c r="B1" s="24"/>
      <c r="C1" s="24"/>
      <c r="D1" s="24"/>
      <c r="E1" s="24"/>
      <c r="F1" s="24"/>
      <c r="G1" s="149"/>
    </row>
    <row r="2" spans="1:7" ht="14.25">
      <c r="A2" s="74" t="s">
        <v>313</v>
      </c>
      <c r="B2" s="75"/>
      <c r="C2" s="75"/>
      <c r="D2" s="75"/>
      <c r="E2" s="75"/>
      <c r="F2" s="75"/>
      <c r="G2" s="150"/>
    </row>
    <row r="3" spans="1:7" ht="14.25">
      <c r="A3" s="74" t="s">
        <v>417</v>
      </c>
      <c r="B3" s="75"/>
      <c r="C3" s="75"/>
      <c r="D3" s="75"/>
      <c r="E3" s="75"/>
      <c r="F3" s="75"/>
      <c r="G3" s="150"/>
    </row>
    <row r="4" spans="1:7" ht="14.25">
      <c r="A4" s="74" t="s">
        <v>125</v>
      </c>
      <c r="B4" s="75"/>
      <c r="C4" s="75"/>
      <c r="D4" s="75"/>
      <c r="E4" s="75"/>
      <c r="F4" s="75"/>
      <c r="G4" s="150"/>
    </row>
    <row r="5" spans="1:7" ht="15" thickBot="1">
      <c r="A5" s="77" t="s">
        <v>1</v>
      </c>
      <c r="B5" s="78"/>
      <c r="C5" s="78"/>
      <c r="D5" s="78"/>
      <c r="E5" s="78"/>
      <c r="F5" s="78"/>
      <c r="G5" s="151"/>
    </row>
    <row r="6" spans="1:7" ht="14.25">
      <c r="A6" s="23" t="s">
        <v>2</v>
      </c>
      <c r="B6" s="173" t="s">
        <v>315</v>
      </c>
      <c r="C6" s="174"/>
      <c r="D6" s="174"/>
      <c r="E6" s="174"/>
      <c r="F6" s="175"/>
      <c r="G6" s="82" t="s">
        <v>316</v>
      </c>
    </row>
    <row r="7" spans="1:7" ht="15" thickBot="1">
      <c r="A7" s="74"/>
      <c r="B7" s="29"/>
      <c r="C7" s="30"/>
      <c r="D7" s="30"/>
      <c r="E7" s="30"/>
      <c r="F7" s="31"/>
      <c r="G7" s="187"/>
    </row>
    <row r="8" spans="1:7" ht="42" thickBot="1">
      <c r="A8" s="77"/>
      <c r="B8" s="188" t="s">
        <v>206</v>
      </c>
      <c r="C8" s="22" t="s">
        <v>317</v>
      </c>
      <c r="D8" s="22" t="s">
        <v>318</v>
      </c>
      <c r="E8" s="22" t="s">
        <v>204</v>
      </c>
      <c r="F8" s="22" t="s">
        <v>223</v>
      </c>
      <c r="G8" s="84"/>
    </row>
    <row r="9" spans="1:7" ht="14.25">
      <c r="A9" s="189"/>
      <c r="B9" s="190"/>
      <c r="C9" s="190"/>
      <c r="D9" s="190"/>
      <c r="E9" s="190"/>
      <c r="F9" s="190"/>
      <c r="G9" s="190"/>
    </row>
    <row r="10" spans="1:7" ht="14.25">
      <c r="A10" s="191" t="s">
        <v>418</v>
      </c>
      <c r="B10" s="111">
        <f aca="true" t="shared" si="0" ref="B10:G10">B11+B21+B30+B41</f>
        <v>17443056</v>
      </c>
      <c r="C10" s="111">
        <f t="shared" si="0"/>
        <v>0</v>
      </c>
      <c r="D10" s="111">
        <f t="shared" si="0"/>
        <v>17443056</v>
      </c>
      <c r="E10" s="111">
        <f t="shared" si="0"/>
        <v>10673738.71</v>
      </c>
      <c r="F10" s="111">
        <f t="shared" si="0"/>
        <v>10645833.71</v>
      </c>
      <c r="G10" s="111">
        <f t="shared" si="0"/>
        <v>6769317.289999999</v>
      </c>
    </row>
    <row r="11" spans="1:7" ht="14.25">
      <c r="A11" s="191" t="s">
        <v>419</v>
      </c>
      <c r="B11" s="111">
        <f>SUM(B12:B19)</f>
        <v>0</v>
      </c>
      <c r="C11" s="111">
        <f>SUM(C12:C19)</f>
        <v>0</v>
      </c>
      <c r="D11" s="111">
        <f>SUM(D12:D19)</f>
        <v>0</v>
      </c>
      <c r="E11" s="111">
        <f>SUM(E12:E19)</f>
        <v>0</v>
      </c>
      <c r="F11" s="111">
        <f>SUM(F12:F19)</f>
        <v>0</v>
      </c>
      <c r="G11" s="111">
        <f>D11-E11</f>
        <v>0</v>
      </c>
    </row>
    <row r="12" spans="1:7" ht="14.25">
      <c r="A12" s="192" t="s">
        <v>420</v>
      </c>
      <c r="B12" s="109"/>
      <c r="C12" s="109"/>
      <c r="D12" s="109">
        <f>B12+C12</f>
        <v>0</v>
      </c>
      <c r="E12" s="109"/>
      <c r="F12" s="109"/>
      <c r="G12" s="109">
        <f aca="true" t="shared" si="1" ref="G12:G19">D12-E12</f>
        <v>0</v>
      </c>
    </row>
    <row r="13" spans="1:7" ht="14.25">
      <c r="A13" s="192" t="s">
        <v>421</v>
      </c>
      <c r="B13" s="109"/>
      <c r="C13" s="109"/>
      <c r="D13" s="109">
        <f aca="true" t="shared" si="2" ref="D13:D19">B13+C13</f>
        <v>0</v>
      </c>
      <c r="E13" s="109"/>
      <c r="F13" s="109"/>
      <c r="G13" s="109">
        <f t="shared" si="1"/>
        <v>0</v>
      </c>
    </row>
    <row r="14" spans="1:7" ht="14.25">
      <c r="A14" s="192" t="s">
        <v>422</v>
      </c>
      <c r="B14" s="109"/>
      <c r="C14" s="109"/>
      <c r="D14" s="109">
        <f t="shared" si="2"/>
        <v>0</v>
      </c>
      <c r="E14" s="109"/>
      <c r="F14" s="109"/>
      <c r="G14" s="109">
        <f t="shared" si="1"/>
        <v>0</v>
      </c>
    </row>
    <row r="15" spans="1:7" ht="14.25">
      <c r="A15" s="192" t="s">
        <v>423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4.25">
      <c r="A16" s="192" t="s">
        <v>424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4.25">
      <c r="A17" s="192" t="s">
        <v>425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4.25">
      <c r="A18" s="192" t="s">
        <v>426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4.25">
      <c r="A19" s="192" t="s">
        <v>427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4.25">
      <c r="A20" s="193"/>
      <c r="B20" s="109"/>
      <c r="C20" s="109"/>
      <c r="D20" s="109"/>
      <c r="E20" s="109"/>
      <c r="F20" s="109"/>
      <c r="G20" s="109"/>
    </row>
    <row r="21" spans="1:7" ht="14.25">
      <c r="A21" s="191" t="s">
        <v>428</v>
      </c>
      <c r="B21" s="111">
        <f>SUM(B22:B28)</f>
        <v>17443056</v>
      </c>
      <c r="C21" s="111">
        <f>SUM(C22:C28)</f>
        <v>0</v>
      </c>
      <c r="D21" s="111">
        <f>SUM(D22:D28)</f>
        <v>17443056</v>
      </c>
      <c r="E21" s="111">
        <f>SUM(E22:E28)</f>
        <v>10673738.71</v>
      </c>
      <c r="F21" s="111">
        <f>SUM(F22:F28)</f>
        <v>10645833.71</v>
      </c>
      <c r="G21" s="111">
        <f aca="true" t="shared" si="3" ref="G21:G28">D21-E21</f>
        <v>6769317.289999999</v>
      </c>
    </row>
    <row r="22" spans="1:7" ht="14.25">
      <c r="A22" s="192" t="s">
        <v>429</v>
      </c>
      <c r="B22" s="109"/>
      <c r="C22" s="109"/>
      <c r="D22" s="109">
        <f>B22+C22</f>
        <v>0</v>
      </c>
      <c r="E22" s="109"/>
      <c r="F22" s="109"/>
      <c r="G22" s="109">
        <f t="shared" si="3"/>
        <v>0</v>
      </c>
    </row>
    <row r="23" spans="1:7" ht="14.25">
      <c r="A23" s="192" t="s">
        <v>430</v>
      </c>
      <c r="B23" s="109"/>
      <c r="C23" s="109"/>
      <c r="D23" s="109">
        <f aca="true" t="shared" si="4" ref="D23:D28">B23+C23</f>
        <v>0</v>
      </c>
      <c r="E23" s="109"/>
      <c r="F23" s="109"/>
      <c r="G23" s="109">
        <f t="shared" si="3"/>
        <v>0</v>
      </c>
    </row>
    <row r="24" spans="1:7" ht="14.25">
      <c r="A24" s="192" t="s">
        <v>431</v>
      </c>
      <c r="B24" s="109"/>
      <c r="C24" s="109"/>
      <c r="D24" s="109">
        <f t="shared" si="4"/>
        <v>0</v>
      </c>
      <c r="E24" s="109"/>
      <c r="F24" s="109"/>
      <c r="G24" s="109">
        <f t="shared" si="3"/>
        <v>0</v>
      </c>
    </row>
    <row r="25" spans="1:7" ht="14.25">
      <c r="A25" s="192" t="s">
        <v>432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4.25">
      <c r="A26" s="192" t="s">
        <v>433</v>
      </c>
      <c r="B26" s="109">
        <v>17443056</v>
      </c>
      <c r="C26" s="109">
        <v>0</v>
      </c>
      <c r="D26" s="109">
        <f t="shared" si="4"/>
        <v>17443056</v>
      </c>
      <c r="E26" s="109">
        <v>10673738.71</v>
      </c>
      <c r="F26" s="109">
        <v>10645833.71</v>
      </c>
      <c r="G26" s="109">
        <f t="shared" si="3"/>
        <v>6769317.289999999</v>
      </c>
    </row>
    <row r="27" spans="1:7" ht="14.25">
      <c r="A27" s="192" t="s">
        <v>434</v>
      </c>
      <c r="B27" s="109"/>
      <c r="C27" s="109"/>
      <c r="D27" s="109">
        <f t="shared" si="4"/>
        <v>0</v>
      </c>
      <c r="E27" s="109"/>
      <c r="F27" s="109"/>
      <c r="G27" s="109">
        <f t="shared" si="3"/>
        <v>0</v>
      </c>
    </row>
    <row r="28" spans="1:7" ht="14.25">
      <c r="A28" s="192" t="s">
        <v>435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4.25">
      <c r="A29" s="193"/>
      <c r="B29" s="109"/>
      <c r="C29" s="109"/>
      <c r="D29" s="109"/>
      <c r="E29" s="109"/>
      <c r="F29" s="109"/>
      <c r="G29" s="109"/>
    </row>
    <row r="30" spans="1:7" ht="14.25">
      <c r="A30" s="191" t="s">
        <v>436</v>
      </c>
      <c r="B30" s="111">
        <f>SUM(B31:B39)</f>
        <v>0</v>
      </c>
      <c r="C30" s="111">
        <f>SUM(C31:C39)</f>
        <v>0</v>
      </c>
      <c r="D30" s="111">
        <f>SUM(D31:D39)</f>
        <v>0</v>
      </c>
      <c r="E30" s="111">
        <f>SUM(E31:E39)</f>
        <v>0</v>
      </c>
      <c r="F30" s="111">
        <f>SUM(F31:F39)</f>
        <v>0</v>
      </c>
      <c r="G30" s="111">
        <f aca="true" t="shared" si="5" ref="G30:G39">D30-E30</f>
        <v>0</v>
      </c>
    </row>
    <row r="31" spans="1:7" ht="14.25">
      <c r="A31" s="192" t="s">
        <v>437</v>
      </c>
      <c r="B31" s="109"/>
      <c r="C31" s="109"/>
      <c r="D31" s="109">
        <f>B31+C31</f>
        <v>0</v>
      </c>
      <c r="E31" s="109"/>
      <c r="F31" s="109"/>
      <c r="G31" s="109">
        <f t="shared" si="5"/>
        <v>0</v>
      </c>
    </row>
    <row r="32" spans="1:7" ht="14.25">
      <c r="A32" s="192" t="s">
        <v>438</v>
      </c>
      <c r="B32" s="109"/>
      <c r="C32" s="109"/>
      <c r="D32" s="109">
        <f aca="true" t="shared" si="6" ref="D32:D39">B32+C32</f>
        <v>0</v>
      </c>
      <c r="E32" s="109"/>
      <c r="F32" s="109"/>
      <c r="G32" s="109">
        <f t="shared" si="5"/>
        <v>0</v>
      </c>
    </row>
    <row r="33" spans="1:7" ht="14.25">
      <c r="A33" s="192" t="s">
        <v>439</v>
      </c>
      <c r="B33" s="109"/>
      <c r="C33" s="109"/>
      <c r="D33" s="109">
        <f t="shared" si="6"/>
        <v>0</v>
      </c>
      <c r="E33" s="109"/>
      <c r="F33" s="109"/>
      <c r="G33" s="109">
        <f t="shared" si="5"/>
        <v>0</v>
      </c>
    </row>
    <row r="34" spans="1:7" ht="14.25">
      <c r="A34" s="192" t="s">
        <v>440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4.25">
      <c r="A35" s="192" t="s">
        <v>441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4.25">
      <c r="A36" s="192" t="s">
        <v>442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4.25">
      <c r="A37" s="192" t="s">
        <v>443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4.25">
      <c r="A38" s="192" t="s">
        <v>444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4.25">
      <c r="A39" s="192" t="s">
        <v>445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4.25">
      <c r="A40" s="193"/>
      <c r="B40" s="109"/>
      <c r="C40" s="109"/>
      <c r="D40" s="109"/>
      <c r="E40" s="109"/>
      <c r="F40" s="109"/>
      <c r="G40" s="109"/>
    </row>
    <row r="41" spans="1:7" ht="14.25">
      <c r="A41" s="191" t="s">
        <v>446</v>
      </c>
      <c r="B41" s="111">
        <f>SUM(B42:B45)</f>
        <v>0</v>
      </c>
      <c r="C41" s="111">
        <f>SUM(C42:C45)</f>
        <v>0</v>
      </c>
      <c r="D41" s="111">
        <f>SUM(D42:D45)</f>
        <v>0</v>
      </c>
      <c r="E41" s="111">
        <f>SUM(E42:E45)</f>
        <v>0</v>
      </c>
      <c r="F41" s="111">
        <f>SUM(F42:F45)</f>
        <v>0</v>
      </c>
      <c r="G41" s="111">
        <f>D41-E41</f>
        <v>0</v>
      </c>
    </row>
    <row r="42" spans="1:7" ht="14.25">
      <c r="A42" s="192" t="s">
        <v>447</v>
      </c>
      <c r="B42" s="109"/>
      <c r="C42" s="109"/>
      <c r="D42" s="109">
        <f>B42+C42</f>
        <v>0</v>
      </c>
      <c r="E42" s="109"/>
      <c r="F42" s="109"/>
      <c r="G42" s="109">
        <f>D42-E42</f>
        <v>0</v>
      </c>
    </row>
    <row r="43" spans="1:7" ht="165">
      <c r="A43" s="10" t="s">
        <v>448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14.25">
      <c r="A44" s="192" t="s">
        <v>449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4.25">
      <c r="A45" s="192" t="s">
        <v>450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4.25">
      <c r="A46" s="193"/>
      <c r="B46" s="109"/>
      <c r="C46" s="109"/>
      <c r="D46" s="109"/>
      <c r="E46" s="109"/>
      <c r="F46" s="109"/>
      <c r="G46" s="109"/>
    </row>
    <row r="47" spans="1:7" ht="14.25">
      <c r="A47" s="191" t="s">
        <v>451</v>
      </c>
      <c r="B47" s="111">
        <f>B48+B58+B67+B78</f>
        <v>92791231</v>
      </c>
      <c r="C47" s="111">
        <f>C48+C58+C67+C78</f>
        <v>0</v>
      </c>
      <c r="D47" s="111">
        <f>D48+D58+D67+D78</f>
        <v>92791231</v>
      </c>
      <c r="E47" s="111">
        <f>E48+E58+E67+E78</f>
        <v>32607980.72</v>
      </c>
      <c r="F47" s="111">
        <f>F48+F58+F67+F78</f>
        <v>32164006.74</v>
      </c>
      <c r="G47" s="111">
        <f aca="true" t="shared" si="7" ref="G47:G82">D47-E47</f>
        <v>60183250.28</v>
      </c>
    </row>
    <row r="48" spans="1:7" ht="14.25">
      <c r="A48" s="191" t="s">
        <v>419</v>
      </c>
      <c r="B48" s="111">
        <f>SUM(B49:B56)</f>
        <v>0</v>
      </c>
      <c r="C48" s="111">
        <f>SUM(C49:C56)</f>
        <v>0</v>
      </c>
      <c r="D48" s="111">
        <f>SUM(D49:D56)</f>
        <v>0</v>
      </c>
      <c r="E48" s="111">
        <f>SUM(E49:E56)</f>
        <v>0</v>
      </c>
      <c r="F48" s="111">
        <f>SUM(F49:F56)</f>
        <v>0</v>
      </c>
      <c r="G48" s="111">
        <f t="shared" si="7"/>
        <v>0</v>
      </c>
    </row>
    <row r="49" spans="1:7" ht="14.25">
      <c r="A49" s="192" t="s">
        <v>420</v>
      </c>
      <c r="B49" s="109"/>
      <c r="C49" s="109"/>
      <c r="D49" s="109">
        <f>B49+C49</f>
        <v>0</v>
      </c>
      <c r="E49" s="109"/>
      <c r="F49" s="109"/>
      <c r="G49" s="109">
        <f t="shared" si="7"/>
        <v>0</v>
      </c>
    </row>
    <row r="50" spans="1:7" ht="14.25">
      <c r="A50" s="192" t="s">
        <v>421</v>
      </c>
      <c r="B50" s="109"/>
      <c r="C50" s="109"/>
      <c r="D50" s="109">
        <f aca="true" t="shared" si="8" ref="D50:D56">B50+C50</f>
        <v>0</v>
      </c>
      <c r="E50" s="109"/>
      <c r="F50" s="109"/>
      <c r="G50" s="109">
        <f t="shared" si="7"/>
        <v>0</v>
      </c>
    </row>
    <row r="51" spans="1:7" ht="14.25">
      <c r="A51" s="192" t="s">
        <v>422</v>
      </c>
      <c r="B51" s="109"/>
      <c r="C51" s="109"/>
      <c r="D51" s="109">
        <f t="shared" si="8"/>
        <v>0</v>
      </c>
      <c r="E51" s="109"/>
      <c r="F51" s="109"/>
      <c r="G51" s="109">
        <f t="shared" si="7"/>
        <v>0</v>
      </c>
    </row>
    <row r="52" spans="1:7" ht="14.25">
      <c r="A52" s="192" t="s">
        <v>423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4.25">
      <c r="A53" s="192" t="s">
        <v>424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4.25">
      <c r="A54" s="192" t="s">
        <v>425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4.25">
      <c r="A55" s="192" t="s">
        <v>426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4.25">
      <c r="A56" s="192" t="s">
        <v>427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4.25">
      <c r="A57" s="193"/>
      <c r="B57" s="109"/>
      <c r="C57" s="109"/>
      <c r="D57" s="109"/>
      <c r="E57" s="109"/>
      <c r="F57" s="109"/>
      <c r="G57" s="109"/>
    </row>
    <row r="58" spans="1:7" ht="14.25">
      <c r="A58" s="191" t="s">
        <v>428</v>
      </c>
      <c r="B58" s="111">
        <f>SUM(B59:B65)</f>
        <v>92791231</v>
      </c>
      <c r="C58" s="111">
        <f>SUM(C59:C65)</f>
        <v>0</v>
      </c>
      <c r="D58" s="111">
        <f>SUM(D59:D65)</f>
        <v>92791231</v>
      </c>
      <c r="E58" s="111">
        <f>SUM(E59:E65)</f>
        <v>32607980.72</v>
      </c>
      <c r="F58" s="111">
        <f>SUM(F59:F65)</f>
        <v>32164006.74</v>
      </c>
      <c r="G58" s="111">
        <f t="shared" si="7"/>
        <v>60183250.28</v>
      </c>
    </row>
    <row r="59" spans="1:7" ht="14.25">
      <c r="A59" s="192" t="s">
        <v>429</v>
      </c>
      <c r="B59" s="109"/>
      <c r="C59" s="109"/>
      <c r="D59" s="109">
        <f>B59+C59</f>
        <v>0</v>
      </c>
      <c r="E59" s="109"/>
      <c r="F59" s="109"/>
      <c r="G59" s="109">
        <f t="shared" si="7"/>
        <v>0</v>
      </c>
    </row>
    <row r="60" spans="1:7" ht="14.25">
      <c r="A60" s="192" t="s">
        <v>430</v>
      </c>
      <c r="B60" s="109"/>
      <c r="C60" s="109"/>
      <c r="D60" s="109">
        <f aca="true" t="shared" si="9" ref="D60:D65">B60+C60</f>
        <v>0</v>
      </c>
      <c r="E60" s="109"/>
      <c r="F60" s="109"/>
      <c r="G60" s="109">
        <f t="shared" si="7"/>
        <v>0</v>
      </c>
    </row>
    <row r="61" spans="1:7" ht="14.25">
      <c r="A61" s="192" t="s">
        <v>431</v>
      </c>
      <c r="B61" s="109"/>
      <c r="C61" s="109"/>
      <c r="D61" s="109">
        <f t="shared" si="9"/>
        <v>0</v>
      </c>
      <c r="E61" s="109"/>
      <c r="F61" s="109"/>
      <c r="G61" s="109">
        <f t="shared" si="7"/>
        <v>0</v>
      </c>
    </row>
    <row r="62" spans="1:7" ht="14.25">
      <c r="A62" s="192" t="s">
        <v>432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4.25">
      <c r="A63" s="192" t="s">
        <v>433</v>
      </c>
      <c r="B63" s="109">
        <v>92791231</v>
      </c>
      <c r="C63" s="109">
        <v>0</v>
      </c>
      <c r="D63" s="109">
        <f t="shared" si="9"/>
        <v>92791231</v>
      </c>
      <c r="E63" s="109">
        <v>32607980.72</v>
      </c>
      <c r="F63" s="109">
        <v>32164006.74</v>
      </c>
      <c r="G63" s="109">
        <f t="shared" si="7"/>
        <v>60183250.28</v>
      </c>
    </row>
    <row r="64" spans="1:7" ht="14.25">
      <c r="A64" s="192" t="s">
        <v>434</v>
      </c>
      <c r="B64" s="109"/>
      <c r="C64" s="109"/>
      <c r="D64" s="109">
        <f t="shared" si="9"/>
        <v>0</v>
      </c>
      <c r="E64" s="109"/>
      <c r="F64" s="109"/>
      <c r="G64" s="109">
        <f t="shared" si="7"/>
        <v>0</v>
      </c>
    </row>
    <row r="65" spans="1:7" ht="14.25">
      <c r="A65" s="192" t="s">
        <v>435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4.25">
      <c r="A66" s="193"/>
      <c r="B66" s="109"/>
      <c r="C66" s="109"/>
      <c r="D66" s="109"/>
      <c r="E66" s="109"/>
      <c r="F66" s="109"/>
      <c r="G66" s="109"/>
    </row>
    <row r="67" spans="1:7" ht="14.25">
      <c r="A67" s="191" t="s">
        <v>436</v>
      </c>
      <c r="B67" s="111">
        <f>SUM(B68:B76)</f>
        <v>0</v>
      </c>
      <c r="C67" s="111">
        <f>SUM(C68:C76)</f>
        <v>0</v>
      </c>
      <c r="D67" s="111">
        <f>SUM(D68:D76)</f>
        <v>0</v>
      </c>
      <c r="E67" s="111">
        <f>SUM(E68:E76)</f>
        <v>0</v>
      </c>
      <c r="F67" s="111">
        <f>SUM(F68:F76)</f>
        <v>0</v>
      </c>
      <c r="G67" s="111">
        <f t="shared" si="7"/>
        <v>0</v>
      </c>
    </row>
    <row r="68" spans="1:7" ht="14.25">
      <c r="A68" s="192" t="s">
        <v>437</v>
      </c>
      <c r="B68" s="109"/>
      <c r="C68" s="109"/>
      <c r="D68" s="109">
        <f>B68+C68</f>
        <v>0</v>
      </c>
      <c r="E68" s="109"/>
      <c r="F68" s="109"/>
      <c r="G68" s="109">
        <f t="shared" si="7"/>
        <v>0</v>
      </c>
    </row>
    <row r="69" spans="1:7" ht="14.25">
      <c r="A69" s="192" t="s">
        <v>438</v>
      </c>
      <c r="B69" s="109"/>
      <c r="C69" s="109"/>
      <c r="D69" s="109">
        <f aca="true" t="shared" si="10" ref="D69:D76">B69+C69</f>
        <v>0</v>
      </c>
      <c r="E69" s="109"/>
      <c r="F69" s="109"/>
      <c r="G69" s="109">
        <f t="shared" si="7"/>
        <v>0</v>
      </c>
    </row>
    <row r="70" spans="1:7" ht="14.25">
      <c r="A70" s="192" t="s">
        <v>439</v>
      </c>
      <c r="B70" s="109"/>
      <c r="C70" s="109"/>
      <c r="D70" s="109">
        <f t="shared" si="10"/>
        <v>0</v>
      </c>
      <c r="E70" s="109"/>
      <c r="F70" s="109"/>
      <c r="G70" s="109">
        <f t="shared" si="7"/>
        <v>0</v>
      </c>
    </row>
    <row r="71" spans="1:7" ht="14.25">
      <c r="A71" s="192" t="s">
        <v>440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4.25">
      <c r="A72" s="192" t="s">
        <v>441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4.25">
      <c r="A73" s="192" t="s">
        <v>442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4.25">
      <c r="A74" s="192" t="s">
        <v>443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4.25">
      <c r="A75" s="192" t="s">
        <v>444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4.25">
      <c r="A76" s="194" t="s">
        <v>445</v>
      </c>
      <c r="B76" s="195"/>
      <c r="C76" s="195"/>
      <c r="D76" s="195">
        <f t="shared" si="10"/>
        <v>0</v>
      </c>
      <c r="E76" s="195"/>
      <c r="F76" s="195"/>
      <c r="G76" s="195">
        <f t="shared" si="7"/>
        <v>0</v>
      </c>
    </row>
    <row r="77" spans="1:7" ht="14.25">
      <c r="A77" s="193"/>
      <c r="B77" s="109"/>
      <c r="C77" s="109"/>
      <c r="D77" s="109"/>
      <c r="E77" s="109"/>
      <c r="F77" s="109"/>
      <c r="G77" s="109"/>
    </row>
    <row r="78" spans="1:7" ht="14.25">
      <c r="A78" s="191" t="s">
        <v>446</v>
      </c>
      <c r="B78" s="111">
        <f>SUM(B79:B82)</f>
        <v>0</v>
      </c>
      <c r="C78" s="111">
        <f>SUM(C79:C82)</f>
        <v>0</v>
      </c>
      <c r="D78" s="111">
        <f>SUM(D79:D82)</f>
        <v>0</v>
      </c>
      <c r="E78" s="111">
        <f>SUM(E79:E82)</f>
        <v>0</v>
      </c>
      <c r="F78" s="111">
        <f>SUM(F79:F82)</f>
        <v>0</v>
      </c>
      <c r="G78" s="111">
        <f t="shared" si="7"/>
        <v>0</v>
      </c>
    </row>
    <row r="79" spans="1:7" ht="14.25">
      <c r="A79" s="192" t="s">
        <v>447</v>
      </c>
      <c r="B79" s="109"/>
      <c r="C79" s="109"/>
      <c r="D79" s="109">
        <f>B79+C79</f>
        <v>0</v>
      </c>
      <c r="E79" s="109"/>
      <c r="F79" s="109"/>
      <c r="G79" s="109">
        <f t="shared" si="7"/>
        <v>0</v>
      </c>
    </row>
    <row r="80" spans="1:7" ht="165">
      <c r="A80" s="10" t="s">
        <v>448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14.25">
      <c r="A81" s="192" t="s">
        <v>449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4.25">
      <c r="A82" s="192" t="s">
        <v>450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4.25">
      <c r="A83" s="193"/>
      <c r="B83" s="109"/>
      <c r="C83" s="109"/>
      <c r="D83" s="109"/>
      <c r="E83" s="109"/>
      <c r="F83" s="109"/>
      <c r="G83" s="109"/>
    </row>
    <row r="84" spans="1:7" ht="14.25">
      <c r="A84" s="191" t="s">
        <v>394</v>
      </c>
      <c r="B84" s="111">
        <f aca="true" t="shared" si="11" ref="B84:G84">B10+B47</f>
        <v>110234287</v>
      </c>
      <c r="C84" s="111">
        <f t="shared" si="11"/>
        <v>0</v>
      </c>
      <c r="D84" s="111">
        <f t="shared" si="11"/>
        <v>110234287</v>
      </c>
      <c r="E84" s="111">
        <f t="shared" si="11"/>
        <v>43281719.43</v>
      </c>
      <c r="F84" s="111">
        <f t="shared" si="11"/>
        <v>42809840.45</v>
      </c>
      <c r="G84" s="111">
        <f t="shared" si="11"/>
        <v>66952567.57</v>
      </c>
    </row>
    <row r="85" spans="1:7" ht="15" thickBot="1">
      <c r="A85" s="196"/>
      <c r="B85" s="197"/>
      <c r="C85" s="197"/>
      <c r="D85" s="197"/>
      <c r="E85" s="197"/>
      <c r="F85" s="197"/>
      <c r="G85" s="197"/>
    </row>
  </sheetData>
  <sheetProtection/>
  <mergeCells count="8">
    <mergeCell ref="A1:G1"/>
    <mergeCell ref="A2:G2"/>
    <mergeCell ref="A3:G3"/>
    <mergeCell ref="A4:G4"/>
    <mergeCell ref="A5:G5"/>
    <mergeCell ref="A6:A8"/>
    <mergeCell ref="B6:F7"/>
    <mergeCell ref="G6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11" sqref="I11"/>
    </sheetView>
  </sheetViews>
  <sheetFormatPr defaultColWidth="11.421875" defaultRowHeight="15"/>
  <sheetData>
    <row r="1" spans="1:7" ht="14.25">
      <c r="A1" s="23" t="s">
        <v>120</v>
      </c>
      <c r="B1" s="24"/>
      <c r="C1" s="24"/>
      <c r="D1" s="24"/>
      <c r="E1" s="24"/>
      <c r="F1" s="24"/>
      <c r="G1" s="25"/>
    </row>
    <row r="2" spans="1:7" ht="14.25">
      <c r="A2" s="74" t="s">
        <v>452</v>
      </c>
      <c r="B2" s="75"/>
      <c r="C2" s="75"/>
      <c r="D2" s="75"/>
      <c r="E2" s="75"/>
      <c r="F2" s="75"/>
      <c r="G2" s="76"/>
    </row>
    <row r="3" spans="1:7" ht="14.25">
      <c r="A3" s="74" t="s">
        <v>1</v>
      </c>
      <c r="B3" s="75"/>
      <c r="C3" s="75"/>
      <c r="D3" s="75"/>
      <c r="E3" s="75"/>
      <c r="F3" s="75"/>
      <c r="G3" s="76"/>
    </row>
    <row r="4" spans="1:7" ht="15" thickBot="1">
      <c r="A4" s="77" t="s">
        <v>453</v>
      </c>
      <c r="B4" s="78"/>
      <c r="C4" s="78"/>
      <c r="D4" s="78"/>
      <c r="E4" s="78"/>
      <c r="F4" s="78"/>
      <c r="G4" s="79"/>
    </row>
    <row r="5" spans="1:7" ht="27">
      <c r="A5" s="125" t="s">
        <v>454</v>
      </c>
      <c r="B5" s="198" t="s">
        <v>455</v>
      </c>
      <c r="C5" s="82" t="s">
        <v>456</v>
      </c>
      <c r="D5" s="82" t="s">
        <v>457</v>
      </c>
      <c r="E5" s="82" t="s">
        <v>458</v>
      </c>
      <c r="F5" s="82" t="s">
        <v>459</v>
      </c>
      <c r="G5" s="82" t="s">
        <v>460</v>
      </c>
    </row>
    <row r="6" spans="1:7" ht="42" thickBot="1">
      <c r="A6" s="129"/>
      <c r="B6" s="22" t="s">
        <v>461</v>
      </c>
      <c r="C6" s="84"/>
      <c r="D6" s="84"/>
      <c r="E6" s="84"/>
      <c r="F6" s="84"/>
      <c r="G6" s="84"/>
    </row>
    <row r="7" spans="1:7" ht="14.25">
      <c r="A7" s="199"/>
      <c r="B7" s="200"/>
      <c r="C7" s="200"/>
      <c r="D7" s="200"/>
      <c r="E7" s="200"/>
      <c r="F7" s="200"/>
      <c r="G7" s="200"/>
    </row>
    <row r="8" spans="1:7" ht="96">
      <c r="A8" s="201" t="s">
        <v>462</v>
      </c>
      <c r="B8" s="202">
        <f aca="true" t="shared" si="0" ref="B8:G8">SUM(B9:B20)</f>
        <v>0</v>
      </c>
      <c r="C8" s="202">
        <f t="shared" si="0"/>
        <v>0</v>
      </c>
      <c r="D8" s="202">
        <f t="shared" si="0"/>
        <v>0</v>
      </c>
      <c r="E8" s="202">
        <f t="shared" si="0"/>
        <v>0</v>
      </c>
      <c r="F8" s="202">
        <f t="shared" si="0"/>
        <v>0</v>
      </c>
      <c r="G8" s="202">
        <f t="shared" si="0"/>
        <v>0</v>
      </c>
    </row>
    <row r="9" spans="1:7" ht="41.25">
      <c r="A9" s="203" t="s">
        <v>463</v>
      </c>
      <c r="B9" s="204">
        <v>0</v>
      </c>
      <c r="C9" s="204">
        <v>0</v>
      </c>
      <c r="D9" s="204">
        <v>0</v>
      </c>
      <c r="E9" s="204"/>
      <c r="F9" s="204"/>
      <c r="G9" s="204"/>
    </row>
    <row r="10" spans="1:7" ht="82.5">
      <c r="A10" s="203" t="s">
        <v>464</v>
      </c>
      <c r="B10" s="204">
        <v>0</v>
      </c>
      <c r="C10" s="204">
        <v>0</v>
      </c>
      <c r="D10" s="204">
        <v>0</v>
      </c>
      <c r="E10" s="204"/>
      <c r="F10" s="204"/>
      <c r="G10" s="204"/>
    </row>
    <row r="11" spans="1:7" ht="54.75">
      <c r="A11" s="203" t="s">
        <v>465</v>
      </c>
      <c r="B11" s="204">
        <v>0</v>
      </c>
      <c r="C11" s="204">
        <v>0</v>
      </c>
      <c r="D11" s="204">
        <v>0</v>
      </c>
      <c r="E11" s="204"/>
      <c r="F11" s="204"/>
      <c r="G11" s="204"/>
    </row>
    <row r="12" spans="1:7" ht="27">
      <c r="A12" s="203" t="s">
        <v>466</v>
      </c>
      <c r="B12" s="204">
        <v>0</v>
      </c>
      <c r="C12" s="204">
        <v>0</v>
      </c>
      <c r="D12" s="204">
        <v>0</v>
      </c>
      <c r="E12" s="204"/>
      <c r="F12" s="204"/>
      <c r="G12" s="204"/>
    </row>
    <row r="13" spans="1:7" ht="41.25">
      <c r="A13" s="203" t="s">
        <v>467</v>
      </c>
      <c r="B13" s="204">
        <v>0</v>
      </c>
      <c r="C13" s="204">
        <v>0</v>
      </c>
      <c r="D13" s="204">
        <v>0</v>
      </c>
      <c r="E13" s="204"/>
      <c r="F13" s="204"/>
      <c r="G13" s="204"/>
    </row>
    <row r="14" spans="1:7" ht="41.25">
      <c r="A14" s="203" t="s">
        <v>468</v>
      </c>
      <c r="B14" s="204">
        <v>0</v>
      </c>
      <c r="C14" s="204">
        <v>0</v>
      </c>
      <c r="D14" s="204">
        <v>0</v>
      </c>
      <c r="E14" s="204"/>
      <c r="F14" s="204"/>
      <c r="G14" s="204"/>
    </row>
    <row r="15" spans="1:7" ht="110.25">
      <c r="A15" s="203" t="s">
        <v>469</v>
      </c>
      <c r="B15" s="204">
        <v>0</v>
      </c>
      <c r="C15" s="204">
        <v>0</v>
      </c>
      <c r="D15" s="204">
        <v>0</v>
      </c>
      <c r="E15" s="204"/>
      <c r="F15" s="204"/>
      <c r="G15" s="204"/>
    </row>
    <row r="16" spans="1:7" ht="41.25">
      <c r="A16" s="203" t="s">
        <v>470</v>
      </c>
      <c r="B16" s="204">
        <v>0</v>
      </c>
      <c r="C16" s="204">
        <v>0</v>
      </c>
      <c r="D16" s="204">
        <v>0</v>
      </c>
      <c r="E16" s="204"/>
      <c r="F16" s="204"/>
      <c r="G16" s="204"/>
    </row>
    <row r="17" spans="1:7" ht="110.25">
      <c r="A17" s="203" t="s">
        <v>471</v>
      </c>
      <c r="B17" s="204">
        <v>0</v>
      </c>
      <c r="C17" s="204">
        <v>0</v>
      </c>
      <c r="D17" s="204">
        <v>0</v>
      </c>
      <c r="E17" s="204"/>
      <c r="F17" s="204"/>
      <c r="G17" s="204"/>
    </row>
    <row r="18" spans="1:7" ht="69">
      <c r="A18" s="203" t="s">
        <v>472</v>
      </c>
      <c r="B18" s="204">
        <v>0</v>
      </c>
      <c r="C18" s="204">
        <v>0</v>
      </c>
      <c r="D18" s="204">
        <v>0</v>
      </c>
      <c r="E18" s="204"/>
      <c r="F18" s="204"/>
      <c r="G18" s="204"/>
    </row>
    <row r="19" spans="1:7" ht="41.25">
      <c r="A19" s="203" t="s">
        <v>473</v>
      </c>
      <c r="B19" s="204">
        <v>0</v>
      </c>
      <c r="C19" s="204">
        <v>0</v>
      </c>
      <c r="D19" s="204">
        <v>0</v>
      </c>
      <c r="E19" s="204"/>
      <c r="F19" s="204"/>
      <c r="G19" s="204"/>
    </row>
    <row r="20" spans="1:7" ht="82.5">
      <c r="A20" s="203" t="s">
        <v>474</v>
      </c>
      <c r="B20" s="204">
        <v>0</v>
      </c>
      <c r="C20" s="204">
        <v>0</v>
      </c>
      <c r="D20" s="204">
        <v>0</v>
      </c>
      <c r="E20" s="204"/>
      <c r="F20" s="204"/>
      <c r="G20" s="204"/>
    </row>
    <row r="21" spans="1:7" ht="14.25">
      <c r="A21" s="205"/>
      <c r="B21" s="204"/>
      <c r="C21" s="204"/>
      <c r="D21" s="204"/>
      <c r="E21" s="204"/>
      <c r="F21" s="204"/>
      <c r="G21" s="204"/>
    </row>
    <row r="22" spans="1:7" ht="96">
      <c r="A22" s="201" t="s">
        <v>475</v>
      </c>
      <c r="B22" s="202">
        <f aca="true" t="shared" si="1" ref="B22:G22">SUM(B23:B27)</f>
        <v>0</v>
      </c>
      <c r="C22" s="202">
        <f t="shared" si="1"/>
        <v>0</v>
      </c>
      <c r="D22" s="202">
        <f t="shared" si="1"/>
        <v>0</v>
      </c>
      <c r="E22" s="202">
        <f t="shared" si="1"/>
        <v>0</v>
      </c>
      <c r="F22" s="202">
        <f t="shared" si="1"/>
        <v>0</v>
      </c>
      <c r="G22" s="202">
        <f t="shared" si="1"/>
        <v>0</v>
      </c>
    </row>
    <row r="23" spans="1:7" ht="41.25">
      <c r="A23" s="203" t="s">
        <v>476</v>
      </c>
      <c r="B23" s="204">
        <v>0</v>
      </c>
      <c r="C23" s="204">
        <v>0</v>
      </c>
      <c r="D23" s="204">
        <v>0</v>
      </c>
      <c r="E23" s="204"/>
      <c r="F23" s="204"/>
      <c r="G23" s="204"/>
    </row>
    <row r="24" spans="1:7" ht="41.25">
      <c r="A24" s="203" t="s">
        <v>477</v>
      </c>
      <c r="B24" s="204">
        <v>0</v>
      </c>
      <c r="C24" s="204">
        <v>0</v>
      </c>
      <c r="D24" s="204">
        <v>0</v>
      </c>
      <c r="E24" s="204"/>
      <c r="F24" s="204"/>
      <c r="G24" s="204"/>
    </row>
    <row r="25" spans="1:7" ht="82.5">
      <c r="A25" s="203" t="s">
        <v>478</v>
      </c>
      <c r="B25" s="204">
        <v>0</v>
      </c>
      <c r="C25" s="204">
        <v>0</v>
      </c>
      <c r="D25" s="204">
        <v>0</v>
      </c>
      <c r="E25" s="204"/>
      <c r="F25" s="204"/>
      <c r="G25" s="204"/>
    </row>
    <row r="26" spans="1:7" ht="179.25">
      <c r="A26" s="203" t="s">
        <v>479</v>
      </c>
      <c r="B26" s="204">
        <v>0</v>
      </c>
      <c r="C26" s="204">
        <v>0</v>
      </c>
      <c r="D26" s="204">
        <v>0</v>
      </c>
      <c r="E26" s="204"/>
      <c r="F26" s="204"/>
      <c r="G26" s="204"/>
    </row>
    <row r="27" spans="1:7" ht="110.25">
      <c r="A27" s="203" t="s">
        <v>480</v>
      </c>
      <c r="B27" s="204">
        <v>0</v>
      </c>
      <c r="C27" s="204">
        <v>0</v>
      </c>
      <c r="D27" s="204">
        <v>0</v>
      </c>
      <c r="E27" s="204"/>
      <c r="F27" s="204"/>
      <c r="G27" s="204"/>
    </row>
    <row r="28" spans="1:7" ht="14.25">
      <c r="A28" s="205"/>
      <c r="B28" s="204"/>
      <c r="C28" s="204"/>
      <c r="D28" s="204"/>
      <c r="E28" s="204"/>
      <c r="F28" s="204"/>
      <c r="G28" s="204"/>
    </row>
    <row r="29" spans="1:7" ht="82.5">
      <c r="A29" s="201" t="s">
        <v>481</v>
      </c>
      <c r="B29" s="202">
        <f aca="true" t="shared" si="2" ref="B29:G29">B30</f>
        <v>0</v>
      </c>
      <c r="C29" s="202">
        <f t="shared" si="2"/>
        <v>0</v>
      </c>
      <c r="D29" s="202">
        <f t="shared" si="2"/>
        <v>0</v>
      </c>
      <c r="E29" s="202">
        <f t="shared" si="2"/>
        <v>0</v>
      </c>
      <c r="F29" s="202">
        <f t="shared" si="2"/>
        <v>0</v>
      </c>
      <c r="G29" s="202">
        <f t="shared" si="2"/>
        <v>0</v>
      </c>
    </row>
    <row r="30" spans="1:7" ht="82.5">
      <c r="A30" s="203" t="s">
        <v>482</v>
      </c>
      <c r="B30" s="204">
        <f aca="true" t="shared" si="3" ref="B30:G30">B37</f>
        <v>0</v>
      </c>
      <c r="C30" s="204">
        <f t="shared" si="3"/>
        <v>0</v>
      </c>
      <c r="D30" s="204">
        <f t="shared" si="3"/>
        <v>0</v>
      </c>
      <c r="E30" s="204">
        <f t="shared" si="3"/>
        <v>0</v>
      </c>
      <c r="F30" s="204">
        <f t="shared" si="3"/>
        <v>0</v>
      </c>
      <c r="G30" s="204">
        <f t="shared" si="3"/>
        <v>0</v>
      </c>
    </row>
    <row r="31" spans="1:7" ht="14.25">
      <c r="A31" s="205"/>
      <c r="B31" s="204"/>
      <c r="C31" s="204"/>
      <c r="D31" s="204"/>
      <c r="E31" s="204"/>
      <c r="F31" s="204"/>
      <c r="G31" s="204"/>
    </row>
    <row r="32" spans="1:7" ht="54.75">
      <c r="A32" s="201" t="s">
        <v>483</v>
      </c>
      <c r="B32" s="202">
        <f aca="true" t="shared" si="4" ref="B32:G32">B8+B22+B29</f>
        <v>0</v>
      </c>
      <c r="C32" s="202">
        <f t="shared" si="4"/>
        <v>0</v>
      </c>
      <c r="D32" s="202">
        <f t="shared" si="4"/>
        <v>0</v>
      </c>
      <c r="E32" s="202">
        <f t="shared" si="4"/>
        <v>0</v>
      </c>
      <c r="F32" s="202">
        <f t="shared" si="4"/>
        <v>0</v>
      </c>
      <c r="G32" s="202">
        <f t="shared" si="4"/>
        <v>0</v>
      </c>
    </row>
    <row r="33" spans="1:7" ht="14.25">
      <c r="A33" s="205"/>
      <c r="B33" s="204"/>
      <c r="C33" s="204"/>
      <c r="D33" s="204"/>
      <c r="E33" s="204"/>
      <c r="F33" s="204"/>
      <c r="G33" s="204"/>
    </row>
    <row r="34" spans="1:7" ht="27">
      <c r="A34" s="206" t="s">
        <v>309</v>
      </c>
      <c r="B34" s="204"/>
      <c r="C34" s="204"/>
      <c r="D34" s="204"/>
      <c r="E34" s="204"/>
      <c r="F34" s="204"/>
      <c r="G34" s="204"/>
    </row>
    <row r="35" spans="1:7" ht="110.25">
      <c r="A35" s="205" t="s">
        <v>484</v>
      </c>
      <c r="B35" s="204">
        <v>0</v>
      </c>
      <c r="C35" s="204">
        <v>0</v>
      </c>
      <c r="D35" s="204">
        <v>0</v>
      </c>
      <c r="E35" s="204"/>
      <c r="F35" s="204"/>
      <c r="G35" s="204"/>
    </row>
    <row r="36" spans="1:7" ht="110.25">
      <c r="A36" s="205" t="s">
        <v>485</v>
      </c>
      <c r="B36" s="204">
        <v>0</v>
      </c>
      <c r="C36" s="204">
        <v>0</v>
      </c>
      <c r="D36" s="204">
        <v>0</v>
      </c>
      <c r="E36" s="204"/>
      <c r="F36" s="204"/>
      <c r="G36" s="204"/>
    </row>
    <row r="37" spans="1:7" ht="54.75">
      <c r="A37" s="206" t="s">
        <v>486</v>
      </c>
      <c r="B37" s="202">
        <f aca="true" t="shared" si="5" ref="B37:G37">SUM(B35:B36)</f>
        <v>0</v>
      </c>
      <c r="C37" s="202">
        <f t="shared" si="5"/>
        <v>0</v>
      </c>
      <c r="D37" s="202">
        <f t="shared" si="5"/>
        <v>0</v>
      </c>
      <c r="E37" s="202">
        <f t="shared" si="5"/>
        <v>0</v>
      </c>
      <c r="F37" s="202">
        <f t="shared" si="5"/>
        <v>0</v>
      </c>
      <c r="G37" s="202">
        <f t="shared" si="5"/>
        <v>0</v>
      </c>
    </row>
    <row r="38" spans="1:7" ht="15" thickBot="1">
      <c r="A38" s="207"/>
      <c r="B38" s="208"/>
      <c r="C38" s="208"/>
      <c r="D38" s="208"/>
      <c r="E38" s="208"/>
      <c r="F38" s="208"/>
      <c r="G38" s="208"/>
    </row>
  </sheetData>
  <sheetProtection/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2023-08-01T20:18:55Z</dcterms:modified>
  <cp:category/>
  <cp:version/>
  <cp:contentType/>
  <cp:contentStatus/>
</cp:coreProperties>
</file>